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9440" windowHeight="11535" activeTab="4"/>
  </bookViews>
  <sheets>
    <sheet name="8-ОИП Раздел 1, 2" sheetId="1" r:id="rId1"/>
    <sheet name="8-ОИП Раздел 3" sheetId="2" r:id="rId2"/>
    <sheet name="8-ОИП_Раздел 4, 5" sheetId="3" r:id="rId3"/>
    <sheet name="8-ОИП Раздел 6" sheetId="4" r:id="rId4"/>
    <sheet name="Сообщения" sheetId="5" r:id="rId5"/>
    <sheet name="Настройки словаря" sheetId="6" state="hidden" r:id="rId6"/>
    <sheet name="Настройка" sheetId="7" state="hidden" r:id="rId7"/>
    <sheet name="Методики" sheetId="8" state="hidden" r:id="rId8"/>
    <sheet name="Методики DOS" sheetId="9" state="hidden" r:id="rId9"/>
    <sheet name="Параметры" sheetId="10" state="hidden" r:id="rId10"/>
  </sheets>
  <externalReferences>
    <externalReference r:id="rId13"/>
  </externalReferences>
  <definedNames>
    <definedName name="CodeRF">'[1]Субъекты_РФ'!$C$2:$E$82</definedName>
    <definedName name="NameRF">'[1]Субъекты_РФ'!$C$2:$C$82</definedName>
    <definedName name="_xlnm.Print_Titles" localSheetId="0">'8-ОИП Раздел 1, 2'!$24:$26</definedName>
    <definedName name="Код">"R[1]C"</definedName>
    <definedName name="_xlnm.Print_Area" localSheetId="0">'8-ОИП Раздел 1, 2'!$A$2:$G$47</definedName>
    <definedName name="_xlnm.Print_Area" localSheetId="1">'8-ОИП Раздел 3'!$A$2:$L$13</definedName>
    <definedName name="_xlnm.Print_Area" localSheetId="3">'8-ОИП Раздел 6'!$A$2:$X$44</definedName>
    <definedName name="_xlnm.Print_Area" localSheetId="2">'8-ОИП_Раздел 4, 5'!$A$2:$R$22</definedName>
  </definedNames>
  <calcPr fullCalcOnLoad="1"/>
</workbook>
</file>

<file path=xl/sharedStrings.xml><?xml version="1.0" encoding="utf-8"?>
<sst xmlns="http://schemas.openxmlformats.org/spreadsheetml/2006/main" count="940" uniqueCount="270">
  <si>
    <t>Форма 8-ОИП</t>
  </si>
  <si>
    <t>Полугодовая</t>
  </si>
  <si>
    <t>Сведения об осуществлении федерального государственного лесного надзора (лесной охраны)</t>
  </si>
  <si>
    <t>за январь -</t>
  </si>
  <si>
    <t xml:space="preserve">                                                                      (нарастающим итогом)</t>
  </si>
  <si>
    <t xml:space="preserve">Место работы </t>
  </si>
  <si>
    <t>Код
 строки</t>
  </si>
  <si>
    <t>Всего, чел.
(штат)</t>
  </si>
  <si>
    <t>в том числе количество должностных лиц, осуществляющих федеральный государственный лесной надзор (лесную охрану)</t>
  </si>
  <si>
    <t>по штату</t>
  </si>
  <si>
    <t>фактически</t>
  </si>
  <si>
    <t>всего</t>
  </si>
  <si>
    <t>из них государственные гражданские служащие</t>
  </si>
  <si>
    <t>Протокол контроля формы 8-ОИП раздел 1</t>
  </si>
  <si>
    <t>А</t>
  </si>
  <si>
    <t>Б</t>
  </si>
  <si>
    <t>строка</t>
  </si>
  <si>
    <t>гр.1&gt;=гр.2</t>
  </si>
  <si>
    <t>гр.2&gt;=гр.3</t>
  </si>
  <si>
    <t>гр.4&gt;=гр.5</t>
  </si>
  <si>
    <t>Орган государственной власти субъекта Российской Федерации</t>
  </si>
  <si>
    <t>110</t>
  </si>
  <si>
    <t>Структурные подразделения органа государственной власти субъекта Российской Федерации в области лесных отношений (лесничества/лесопарки)</t>
  </si>
  <si>
    <t>120</t>
  </si>
  <si>
    <t xml:space="preserve">Государственные учреждения (лесничества/лесопарки) </t>
  </si>
  <si>
    <t>130</t>
  </si>
  <si>
    <t>Х</t>
  </si>
  <si>
    <t>Итого</t>
  </si>
  <si>
    <t>140</t>
  </si>
  <si>
    <t>2. Показатели по осуществлению федерального государственного лесного надзора (лесной охраны)</t>
  </si>
  <si>
    <t>Наименование показателя</t>
  </si>
  <si>
    <t>Ед. 
изм</t>
  </si>
  <si>
    <t>Код строки</t>
  </si>
  <si>
    <t>Значение показателя</t>
  </si>
  <si>
    <t>в том числе</t>
  </si>
  <si>
    <t>Протокол контроля 
формы 8-ОИП раздел 2</t>
  </si>
  <si>
    <t>В</t>
  </si>
  <si>
    <t>Формула контроля</t>
  </si>
  <si>
    <t>Ошибка</t>
  </si>
  <si>
    <t>ед.</t>
  </si>
  <si>
    <t>Количество проверок, проведенных в соответствии с требованиями Федерального закона от 26.12.2008 № 294-ФЗ, всего</t>
  </si>
  <si>
    <t>в том числе:
плановых</t>
  </si>
  <si>
    <t>Протокол контроля формы 8-ОИП раздел 2</t>
  </si>
  <si>
    <t>внеплановых</t>
  </si>
  <si>
    <t>графа 3</t>
  </si>
  <si>
    <t>графа 4</t>
  </si>
  <si>
    <t>из них по рассмотрению обращений граждан</t>
  </si>
  <si>
    <t>стр.222 &gt;= стр.223</t>
  </si>
  <si>
    <t>Количество плановых (рейдовых) осмотров (обследований) лесных участков, проведенных в соответствии с требованиями Федерального закона от 26.12.2008 № 294-ФЗ, всего</t>
  </si>
  <si>
    <t>Выдано предписаний, всего</t>
  </si>
  <si>
    <t>Протокол контроля
формы 8-ОИП раздел 2</t>
  </si>
  <si>
    <t>Контроль за исполнением выданных предписаний:
     исполнено предписаний в срок</t>
  </si>
  <si>
    <t xml:space="preserve">     исполнено предписаний с нарушением срока</t>
  </si>
  <si>
    <t>графа 2</t>
  </si>
  <si>
    <t xml:space="preserve">     срок исполнения предписаний не наступил</t>
  </si>
  <si>
    <t>стр.290 &gt;= стр.291</t>
  </si>
  <si>
    <t xml:space="preserve">     не исполнено предписаний</t>
  </si>
  <si>
    <t>стр.290 &gt;= стр.292</t>
  </si>
  <si>
    <t>Количество лиц, использующих леса, всего</t>
  </si>
  <si>
    <t xml:space="preserve">  из них:       
      юридических лиц</t>
  </si>
  <si>
    <t xml:space="preserve">      индивидуальных предпринимателей</t>
  </si>
  <si>
    <t>Ед. изм.</t>
  </si>
  <si>
    <t>Всего</t>
  </si>
  <si>
    <t>число случаев,
 ед.</t>
  </si>
  <si>
    <t>объем</t>
  </si>
  <si>
    <t>вред,    
 тыс. руб.</t>
  </si>
  <si>
    <t>Протокол контроля формы 8-ОИП раздел 3</t>
  </si>
  <si>
    <t>гр.1&gt;=гр.4</t>
  </si>
  <si>
    <t>гр.1&gt;=гр.7</t>
  </si>
  <si>
    <t>гр.2&gt;=гр.5</t>
  </si>
  <si>
    <t>гр.2&gt;=гр.8</t>
  </si>
  <si>
    <t>гр.3&gt;=гр.6</t>
  </si>
  <si>
    <t>гр.3&gt;=гр.9</t>
  </si>
  <si>
    <t>Нарушения лесного законодательства, всего</t>
  </si>
  <si>
    <t>х</t>
  </si>
  <si>
    <t>300</t>
  </si>
  <si>
    <t xml:space="preserve"> в том числе:
   незаконная рубка лесных насаждений или повреждение до степени прекращения роста деревьев, кустарников и лиан, в том числе заготовка древесины которых не допускается, всего</t>
  </si>
  <si>
    <t>310</t>
  </si>
  <si>
    <t>311</t>
  </si>
  <si>
    <t xml:space="preserve">  загрязнение или захламление лесов коммунально-бытовыми и промышленными отходами, бытовым и строительным мусором</t>
  </si>
  <si>
    <t>га</t>
  </si>
  <si>
    <t>320</t>
  </si>
  <si>
    <t>330</t>
  </si>
  <si>
    <t xml:space="preserve">  прочие нарушения лесного законодательства</t>
  </si>
  <si>
    <t>340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</si>
  <si>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</si>
  <si>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</si>
  <si>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</si>
  <si>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</si>
  <si>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</si>
  <si>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</si>
  <si>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</si>
  <si>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</si>
  <si>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</si>
  <si>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стр.310&gt;=стр.311</t>
  </si>
  <si>
    <t>Остаток находящихся на рассмотрении требований на 01.01 отчетного года</t>
  </si>
  <si>
    <t>Предъявлено требований о возмещении вреда в досудебном порядке</t>
  </si>
  <si>
    <t>Уплачено вреда добровольно по требованиям, предъявленным в досудебном порядке</t>
  </si>
  <si>
    <t>Направлено исков
в суд о возмещении вреда</t>
  </si>
  <si>
    <t>Удовлетворено исков
по решению суда</t>
  </si>
  <si>
    <t>Отказано судом в удовлетворении исков</t>
  </si>
  <si>
    <t>Взыскано по
решению суда</t>
  </si>
  <si>
    <t>требований о возмещении вреда в досудебном порядке</t>
  </si>
  <si>
    <t>судебных дел</t>
  </si>
  <si>
    <t>кол-во,
шт.</t>
  </si>
  <si>
    <t>сумма, тыс. руб.</t>
  </si>
  <si>
    <t>сумма,
тыс. руб.</t>
  </si>
  <si>
    <t>стр. 410  &gt;= стр.411</t>
  </si>
  <si>
    <t xml:space="preserve"> в том числе:
незаконная рубка лесных насаждений или повреждение до степени прекращения роста деревьев, кустарников и лиан, в том числе заготовка древесины которых не допускается, всего</t>
  </si>
  <si>
    <t>стр. 410  &gt;= стр.412</t>
  </si>
  <si>
    <t xml:space="preserve">самовольное использование лесов </t>
  </si>
  <si>
    <t>прочие лесонарушения</t>
  </si>
  <si>
    <t>5. Сведения о направлении в  правоохранительные органы материалов по нарушениям, содержащим признаки уголовного преступления</t>
  </si>
  <si>
    <t>Направлено материалов</t>
  </si>
  <si>
    <t>Отказано в возбуждении уголовного дела</t>
  </si>
  <si>
    <t>тыс. руб.</t>
  </si>
  <si>
    <t>лиц</t>
  </si>
  <si>
    <t>Протокол контроля формы 8-ОИП раздел 5</t>
  </si>
  <si>
    <t>Код стр.</t>
  </si>
  <si>
    <t>Остаток находящихся в производстве на 01.01 отчетного года  возбужденных дел об административных правонарушениях</t>
  </si>
  <si>
    <t>Возбуждено дел об административных 
правонарушениях</t>
  </si>
  <si>
    <t>Материалы об административных правонарушениях, полученные из других органов</t>
  </si>
  <si>
    <t>Рассмотрено дел об 
административных 
правонарушениях</t>
  </si>
  <si>
    <t>Привлечено к 
административной 
ответственности</t>
  </si>
  <si>
    <t>Назначено 
административных  
штрафов</t>
  </si>
  <si>
    <t>Взыскано 
административных 
штрафов</t>
  </si>
  <si>
    <t>Граж-дан</t>
  </si>
  <si>
    <t>Должн. лиц</t>
  </si>
  <si>
    <t>Юрид. лиц</t>
  </si>
  <si>
    <t>Протокол контроля</t>
  </si>
  <si>
    <t>Строка</t>
  </si>
  <si>
    <t>Гр.10&gt;=Гр.13</t>
  </si>
  <si>
    <t>Гр.11&gt;=Гр.14</t>
  </si>
  <si>
    <t>Гр.12&gt;=Гр.15</t>
  </si>
  <si>
    <t>Гр.13&gt;=Гр.16</t>
  </si>
  <si>
    <t>Гр.14&gt;=Гр.17</t>
  </si>
  <si>
    <t>Гр.15&gt;=Гр.18</t>
  </si>
  <si>
    <t>Всего административных правонарушений</t>
  </si>
  <si>
    <t>x</t>
  </si>
  <si>
    <t>Прочие правонарушения</t>
  </si>
  <si>
    <t>(Ф.И.О.)</t>
  </si>
  <si>
    <t>(подпись)</t>
  </si>
  <si>
    <t>(контактный телефон)</t>
  </si>
  <si>
    <t>Графа</t>
  </si>
  <si>
    <t>стр.640&gt;=стр.642</t>
  </si>
  <si>
    <t>стр.641&gt;=стр.643</t>
  </si>
  <si>
    <t>стр.650&gt;=стр.652</t>
  </si>
  <si>
    <t>стр.651&gt;=стр.653</t>
  </si>
  <si>
    <t>стр.650&gt;=стр.654</t>
  </si>
  <si>
    <t>стр.651&gt;=стр.655</t>
  </si>
  <si>
    <t>Должностное лицо, ответственное за составление формы</t>
  </si>
  <si>
    <t>(дата составления)</t>
  </si>
  <si>
    <t>(наименование органа исполнительной власти субъекта Российской Федерации)</t>
  </si>
  <si>
    <t>федеральный государственный пожарный надзор в лесах</t>
  </si>
  <si>
    <t>государственный надзор в области семеноводства в отношении семян лесных растений</t>
  </si>
  <si>
    <t>Федеральный государственный  лесной надзор 
(лесная охрана), 
всего</t>
  </si>
  <si>
    <t xml:space="preserve">1. Сведения о должностных лицах, осуществляющих федеральный государственный лесной надзор (лесную охрану)   </t>
  </si>
  <si>
    <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</si>
  <si>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r>
      <t>Кому представляется</t>
    </r>
    <r>
      <rPr>
        <sz val="10"/>
        <color indexed="8"/>
        <rFont val="Arial"/>
        <family val="2"/>
      </rPr>
      <t>: Федеральное агентство лесного хозяйства, 115184, г. Москва, ул. Пятницкая, д. 59/19</t>
    </r>
  </si>
  <si>
    <r>
      <t>Количество плановых проверок, включенных в ежегодный план, утвержденный в соответствии с требованиями Федерального закона от 26.12.2008 № 294-ФЗ</t>
    </r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на отчетный период</t>
    </r>
  </si>
  <si>
    <t>(наименование лесничества, лесопарка)</t>
  </si>
  <si>
    <t>года</t>
  </si>
  <si>
    <t xml:space="preserve">3. Сведения о нарушениях лесного законодательства </t>
  </si>
  <si>
    <t>в том числе 
с установленными лицами</t>
  </si>
  <si>
    <t>из всего - 
на арендуемых лесных участках</t>
  </si>
  <si>
    <t xml:space="preserve">4. Сведения о взыскании вреда, причиненного лесам вследствие нарушения лесного законодательства </t>
  </si>
  <si>
    <t>Привле-чено к уголовной ответст-венности</t>
  </si>
  <si>
    <t>Остаток на 01.01. отчетного года материалов, направленных в правоохранительные органы, 
по которым не принято решения об отказе 
или возбуждении уголовного дела</t>
  </si>
  <si>
    <t>из нее:
незаконная рубка лесных насаждений 
(ст. 8.28. КоАП)</t>
  </si>
  <si>
    <r>
      <t>незаконная рубка лесных насаждений, являющаяся преступлением, ответственность за которое предусмотрена статьей 260 Уголовного кодекса</t>
    </r>
    <r>
      <rPr>
        <sz val="10"/>
        <color indexed="10"/>
        <rFont val="Arial"/>
        <family val="2"/>
      </rPr>
      <t xml:space="preserve"> </t>
    </r>
  </si>
  <si>
    <t>загрязнение или захламление лесов коммунально-бытовыми и промышленными отходами, бытовым и строительным мусором</t>
  </si>
  <si>
    <t>Возбуждено 
уголовных дел</t>
  </si>
  <si>
    <t>Объем древесины, 
куб. м</t>
  </si>
  <si>
    <t>общий</t>
  </si>
  <si>
    <t xml:space="preserve">
ед.</t>
  </si>
  <si>
    <t xml:space="preserve">
тыс. руб.</t>
  </si>
  <si>
    <t>загрязнение или захламление лесов коммунально-бытовыми и промышленными отходами, бытовым и строительным мусором  (ст. 261 Уголовного кодекса)</t>
  </si>
  <si>
    <t xml:space="preserve">6. Сведения о производстве по делам об административных правонарушениях за нарушения лесного законодательства   </t>
  </si>
  <si>
    <t>Нарушение правил использования лесов
(ст. 8.25 КоАП)</t>
  </si>
  <si>
    <r>
      <t xml:space="preserve">           в том числе: 
Самовольное занятие лесных участков
(ст. 7.9 КоАП</t>
    </r>
    <r>
      <rPr>
        <sz val="9"/>
        <color indexed="8"/>
        <rFont val="Arial"/>
        <family val="2"/>
      </rPr>
      <t>)</t>
    </r>
  </si>
  <si>
    <t>в том числе: 
за приобретение, хранение, перевозку или сбыт заведомо незаконно заготовленной древесины, если эти действия не содержат признаков уголовно наказуемого деяния (ч.3 ст.8.28 КоАП)</t>
  </si>
  <si>
    <t>Нарушение требований лесного законодательства об учете древесины и сделок с ней (ст. 8.28.1 КоАП)</t>
  </si>
  <si>
    <t>Руководитель</t>
  </si>
  <si>
    <t>в том числе: 
за нарушение порядка учета древесины
(ч.3 ст.8.28.1 КоАП)</t>
  </si>
  <si>
    <t>транспортировка древесины без оформленного в установленном лесным законодательством порядке сопроводительного документа
(ч.5 ст.8.28.1 КоАП)</t>
  </si>
  <si>
    <t>Нарушение правил пожарной безопасности в лесах
(ст. 8.32 КоАП)</t>
  </si>
  <si>
    <t>стр.290 гр.1 &gt;= стр.210 гр.2</t>
  </si>
  <si>
    <t>графа 1</t>
  </si>
  <si>
    <t>гр.2&gt;=гр.4</t>
  </si>
  <si>
    <t>гр.3&gt;=гр.5</t>
  </si>
  <si>
    <r>
      <t>Количество мероприятий по контролю (патрулированию) в лесах в соответствии с постановлением Правительства Российской Федерации от 22.06.2007 № 394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всего</t>
    </r>
  </si>
  <si>
    <r>
      <t>Количество выданных представлений об устранении причин и условий, способствовавших совершению административного правонарушения, предусмотренных статьей 29.13 Кодекса Российской Федерации об административных правонарушениях (далее - КоАП)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</si>
  <si>
    <r>
      <t>м</t>
    </r>
    <r>
      <rPr>
        <vertAlign val="superscript"/>
        <sz val="10"/>
        <rFont val="Arial"/>
        <family val="2"/>
      </rPr>
      <t>3</t>
    </r>
  </si>
  <si>
    <t>в том числе имею-щийся в наличии</t>
  </si>
  <si>
    <r>
      <t xml:space="preserve"> в том числе:
незаконная рубка лесных</t>
    </r>
    <r>
      <rPr>
        <sz val="10"/>
        <rFont val="Arial"/>
        <family val="2"/>
      </rPr>
      <t xml:space="preserve"> насаждений или повреждение до степени прекращения роста деревьев, кустарников и лиан, в том числе заготовка древесины которых не допускается, являющаяся преступлением 
(ст. 260 Уголовного кодекса)</t>
    </r>
  </si>
  <si>
    <t xml:space="preserve">  самовольное использование лесов </t>
  </si>
  <si>
    <t>Утверждена приказом 
Минприроды России
от 28.12.2015 г. № 565</t>
  </si>
  <si>
    <t>стр.220 &gt;= стр.250</t>
  </si>
  <si>
    <t>Гр.1+Гр.4+Гр.7&gt;=Гр.10</t>
  </si>
  <si>
    <t>Гр.2+Гр.5+Гр.8&gt;=Гр.11</t>
  </si>
  <si>
    <t>Гр.3+Гр.6+Гр.9&gt;=Гр.12</t>
  </si>
  <si>
    <r>
      <rPr>
        <vertAlign val="superscript"/>
        <sz val="10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Кодекс Российской Федерации об административных правонарушениях (Собрание законодательства Российской Федерации, 07.01.2002, № 1, ст. 1; 2015,  № 41, ст. 5629, № 45, ст. 6205).</t>
    </r>
  </si>
  <si>
    <r>
      <rPr>
        <vertAlign val="superscript"/>
        <sz val="10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Постановление Правительства Российской Федерации от 22.06.2007 № 394 «Об утверждении Положения об осуществлении федерального  государственного лесного надзора (лесной охраны)» (2007, № 27, ст. 3282; 2009, № 10, ст. 1224; 2010, № 14, ст. 1653; 2011, № 7, ст. 981; № 17, ст. 2417; 2012, № 24, ст. 3175; № 46, ст. 6339; 2013, № 24, ст. 2999; 2015, № 5, ст. 842) (далее – постановление № 394).</t>
    </r>
  </si>
  <si>
    <r>
      <rPr>
        <vertAlign val="superscript"/>
        <sz val="10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(Федеральный закон от 26.12.2008 №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(Собрание законодательства Российской Федерации, 29.12.2008, № 52, ст. 6249; 2009, № 29, ст. 3601, № 48, ст. 5711, № 52, ст.6441; 2010, № 17, ст. 1988, № 18, ст. 2142, № 31, ст. 4160,  ст. 4193, ст. 4196, № 32, ст. 4298; 2011, № 1, ст. 20, № 17, ст. 2310, № 23, ст. 3263, № 27, ст. 3880, № 30, ст. 4590, № 48, ст. 6728; 2012, № 19, ст. 2281, № 26, ст.3446, № 31, ст. 4320, ст. 4322, № 47, ст.6420; 2013, № 9, ст. 874, № 27, ст. 3477, № 30, ст. 4041, № 44, ст. 5633, № 48, ст. 6165, № 49, 6338, № 52, ст. 6961, ст. 6979,№ 52, ст. 6981; 2014, № 11, ст. 1092,  ст.1098, №  26, ст. 3366, № 30, ст. 4220, ст.4235, ст.4243, ст. 4256, № 42, ст. 5615, № 48, ст. 6659; 2015, № 1, ст. 53, ст. 64, ст. 72, ст. 85, № 14, ст. 2022, № 18, ст. 2614, № 27, ст. 3950, № 29, ст. 4339, ст. 4362, ст. 4372, № 45, ст. 6207)  (далее - Федерального закона от 26.12.2008 № 294-ФЗ).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</si>
  <si>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Уголовный кодекс Российской Федерации (Собрание законодательства Российской Федерации, 1996, № 25, ст. 2954; 2015, № 29, ст. 4393, № 30, ст. 4659) 
(далее - Уголовный кодекс).</t>
    </r>
  </si>
  <si>
    <r>
      <t xml:space="preserve">      из нее: незаконная рубка лесных насаждений, являющаяся преступлением, ответственность за которое предусмотрена статьей 260 Уголовного кодекса Российской Федерации (далее - Уголовный кодекс)</t>
    </r>
    <r>
      <rPr>
        <vertAlign val="superscript"/>
        <sz val="10"/>
        <rFont val="Arial"/>
        <family val="2"/>
      </rPr>
      <t>4</t>
    </r>
  </si>
  <si>
    <t>Протокол контроля формы 8-ОИП раздел 4</t>
  </si>
  <si>
    <t>гр.1+гр.5&gt;=гр.7</t>
  </si>
  <si>
    <t>гр.2+гр.6&gt;=гр.8</t>
  </si>
  <si>
    <t>гр.3+гр.9&gt;=гр.11+гр.13</t>
  </si>
  <si>
    <t>гр.4+гр.10&gt;=гр.12+гр.14</t>
  </si>
  <si>
    <t>гр.11&gt;=гр.15</t>
  </si>
  <si>
    <t>гр.12&gt;=гр.16</t>
  </si>
  <si>
    <t>гр.1+гр.3&gt;=гр.7+гр.9</t>
  </si>
  <si>
    <t>гр.2+гр.4&gt;=гр.8+гр.10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</si>
  <si>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</si>
  <si>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</si>
  <si>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</si>
  <si>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</si>
  <si>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</si>
  <si>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</si>
  <si>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</si>
  <si>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</si>
  <si>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</si>
  <si>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</si>
  <si>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</si>
  <si>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графа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</si>
  <si>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</si>
  <si>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</si>
  <si>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</si>
  <si>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</si>
  <si>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</si>
  <si>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</si>
  <si>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</si>
  <si>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</si>
  <si>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</si>
  <si>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</si>
  <si>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</si>
  <si>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</si>
  <si>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</si>
  <si>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</si>
  <si>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8-ОИП Раздел 1, 2</t>
  </si>
  <si>
    <t>лок.код</t>
  </si>
  <si>
    <t>160800</t>
  </si>
  <si>
    <t>160801</t>
  </si>
  <si>
    <t>160802</t>
  </si>
  <si>
    <t>160803</t>
  </si>
  <si>
    <t>8-ОИП</t>
  </si>
  <si>
    <t>8-ОИП Раздел 3</t>
  </si>
  <si>
    <t>8-ОИП_Раздел 4, 5</t>
  </si>
  <si>
    <t>8-ОИП Раздел 6</t>
  </si>
  <si>
    <t>гр.5 &gt;= гр.6</t>
  </si>
  <si>
    <t>гр. 2  &gt;= гр.3 + гр. 4</t>
  </si>
  <si>
    <t>Общее количество проверок, проводимых иными государственными органами контроля (надзора) с участием должностных лиц, осущест-вляющих федеральный государственный надзор (лесную охрану)</t>
  </si>
  <si>
    <r>
      <t>Срок представления:</t>
    </r>
    <r>
      <rPr>
        <sz val="10"/>
        <color indexed="8"/>
        <rFont val="Arial"/>
        <family val="2"/>
      </rPr>
      <t xml:space="preserve"> не позднее 25-го числа месяца, следующего за отчетным периодом</t>
    </r>
  </si>
  <si>
    <t>Нарушение правил санитарной безопасности в лесах (ст. 8.31 КоАП)</t>
  </si>
  <si>
    <t>Самовольное использование лесов, нарушение правил использования лесов для ведения сельского хозяйства, уничтожение лесных ресурсов
(ст. 8.26 КоАП)</t>
  </si>
  <si>
    <t>Незаконная рубка, повреждение лесных насаждений (ст. 8.28 КоАП)</t>
  </si>
  <si>
    <t>Невыполнение в установленный срок законного предписания (постановления, представления, решения) органа (должностного лица), осуществляющего государственный надзор (контроль) (ч. 1 ст. 19.5 КоАП)</t>
  </si>
  <si>
    <t>Уклонение от исполнения административного наказания (ч. 1 ст. 20.25 КоАП)</t>
  </si>
  <si>
    <t>Непринятие мер по устранению причин и условий, способствовавших совершению административного правонарушения (ст. 19.6 КоАП)</t>
  </si>
  <si>
    <t>Липецкая обл. Управление ЛХ</t>
  </si>
  <si>
    <t>030</t>
  </si>
  <si>
    <t/>
  </si>
  <si>
    <t>Соколов В.Н.</t>
  </si>
  <si>
    <t>8 (4742) 287549</t>
  </si>
  <si>
    <t>Свинцов В.В.</t>
  </si>
  <si>
    <t>21.07.2017 г.</t>
  </si>
  <si>
    <t>декабрь</t>
  </si>
  <si>
    <t>Количество сведенных книг: 9.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</si>
</sst>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_ ;[Red]\-0\ "/>
    <numFmt numFmtId="173" formatCode="#,##0_ ;[Red]\-#,##0\ "/>
    <numFmt numFmtId="174" formatCode="#,##0.0_ ;[Red]\-#,##0.0\ "/>
    <numFmt numFmtId="175" formatCode="#,##0.0"/>
    <numFmt numFmtId="176" formatCode="0.0"/>
    <numFmt numFmtId="177" formatCode="_(* #,##0_);_(* \(#,##0\);_(* &quot;-&quot;_);_(@_)"/>
    <numFmt numFmtId="178" formatCode="_(* #,##0.00_);_(* \(#,##0.00\);_(* &quot;-&quot;??_);_(@_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0"/>
      <name val="Arial Cyr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12"/>
      <name val="Arial Cyr"/>
      <family val="2"/>
    </font>
    <font>
      <b/>
      <sz val="10"/>
      <color indexed="10"/>
      <name val="Arial Cyr"/>
      <family val="2"/>
    </font>
    <font>
      <b/>
      <sz val="11"/>
      <color indexed="8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 Cyr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sz val="8"/>
      <color indexed="48"/>
      <name val="Arial Cyr"/>
      <family val="2"/>
    </font>
    <font>
      <sz val="8"/>
      <color indexed="10"/>
      <name val="Arial"/>
      <family val="2"/>
    </font>
    <font>
      <b/>
      <sz val="10"/>
      <color indexed="12"/>
      <name val="Arial Cyr"/>
      <family val="2"/>
    </font>
    <font>
      <sz val="11"/>
      <color indexed="8"/>
      <name val="Times New Roman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DCDB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16" fillId="25" borderId="0" applyNumberFormat="0" applyBorder="0" applyAlignment="0" applyProtection="0"/>
    <xf numFmtId="0" fontId="61" fillId="26" borderId="0" applyNumberFormat="0" applyBorder="0" applyAlignment="0" applyProtection="0"/>
    <xf numFmtId="0" fontId="16" fillId="17" borderId="0" applyNumberFormat="0" applyBorder="0" applyAlignment="0" applyProtection="0"/>
    <xf numFmtId="0" fontId="61" fillId="27" borderId="0" applyNumberFormat="0" applyBorder="0" applyAlignment="0" applyProtection="0"/>
    <xf numFmtId="0" fontId="16" fillId="19" borderId="0" applyNumberFormat="0" applyBorder="0" applyAlignment="0" applyProtection="0"/>
    <xf numFmtId="0" fontId="61" fillId="28" borderId="0" applyNumberFormat="0" applyBorder="0" applyAlignment="0" applyProtection="0"/>
    <xf numFmtId="0" fontId="16" fillId="29" borderId="0" applyNumberFormat="0" applyBorder="0" applyAlignment="0" applyProtection="0"/>
    <xf numFmtId="0" fontId="61" fillId="30" borderId="0" applyNumberFormat="0" applyBorder="0" applyAlignment="0" applyProtection="0"/>
    <xf numFmtId="0" fontId="16" fillId="31" borderId="0" applyNumberFormat="0" applyBorder="0" applyAlignment="0" applyProtection="0"/>
    <xf numFmtId="0" fontId="61" fillId="32" borderId="0" applyNumberFormat="0" applyBorder="0" applyAlignment="0" applyProtection="0"/>
    <xf numFmtId="0" fontId="16" fillId="33" borderId="0" applyNumberFormat="0" applyBorder="0" applyAlignment="0" applyProtection="0"/>
    <xf numFmtId="0" fontId="61" fillId="34" borderId="0" applyNumberFormat="0" applyBorder="0" applyAlignment="0" applyProtection="0"/>
    <xf numFmtId="0" fontId="16" fillId="35" borderId="0" applyNumberFormat="0" applyBorder="0" applyAlignment="0" applyProtection="0"/>
    <xf numFmtId="0" fontId="61" fillId="36" borderId="0" applyNumberFormat="0" applyBorder="0" applyAlignment="0" applyProtection="0"/>
    <xf numFmtId="0" fontId="16" fillId="37" borderId="0" applyNumberFormat="0" applyBorder="0" applyAlignment="0" applyProtection="0"/>
    <xf numFmtId="0" fontId="61" fillId="38" borderId="0" applyNumberFormat="0" applyBorder="0" applyAlignment="0" applyProtection="0"/>
    <xf numFmtId="0" fontId="16" fillId="39" borderId="0" applyNumberFormat="0" applyBorder="0" applyAlignment="0" applyProtection="0"/>
    <xf numFmtId="0" fontId="61" fillId="40" borderId="0" applyNumberFormat="0" applyBorder="0" applyAlignment="0" applyProtection="0"/>
    <xf numFmtId="0" fontId="16" fillId="29" borderId="0" applyNumberFormat="0" applyBorder="0" applyAlignment="0" applyProtection="0"/>
    <xf numFmtId="0" fontId="61" fillId="41" borderId="0" applyNumberFormat="0" applyBorder="0" applyAlignment="0" applyProtection="0"/>
    <xf numFmtId="0" fontId="16" fillId="31" borderId="0" applyNumberFormat="0" applyBorder="0" applyAlignment="0" applyProtection="0"/>
    <xf numFmtId="0" fontId="61" fillId="42" borderId="0" applyNumberFormat="0" applyBorder="0" applyAlignment="0" applyProtection="0"/>
    <xf numFmtId="0" fontId="16" fillId="43" borderId="0" applyNumberFormat="0" applyBorder="0" applyAlignment="0" applyProtection="0"/>
    <xf numFmtId="0" fontId="62" fillId="44" borderId="1" applyNumberFormat="0" applyAlignment="0" applyProtection="0"/>
    <xf numFmtId="0" fontId="17" fillId="13" borderId="2" applyNumberFormat="0" applyAlignment="0" applyProtection="0"/>
    <xf numFmtId="0" fontId="63" fillId="45" borderId="3" applyNumberFormat="0" applyAlignment="0" applyProtection="0"/>
    <xf numFmtId="0" fontId="18" fillId="46" borderId="4" applyNumberFormat="0" applyAlignment="0" applyProtection="0"/>
    <xf numFmtId="0" fontId="64" fillId="45" borderId="1" applyNumberFormat="0" applyAlignment="0" applyProtection="0"/>
    <xf numFmtId="0" fontId="19" fillId="46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5" fillId="0" borderId="5" applyNumberFormat="0" applyFill="0" applyAlignment="0" applyProtection="0"/>
    <xf numFmtId="0" fontId="21" fillId="0" borderId="6" applyNumberFormat="0" applyFill="0" applyAlignment="0" applyProtection="0"/>
    <xf numFmtId="0" fontId="66" fillId="0" borderId="7" applyNumberFormat="0" applyFill="0" applyAlignment="0" applyProtection="0"/>
    <xf numFmtId="0" fontId="22" fillId="0" borderId="8" applyNumberFormat="0" applyFill="0" applyAlignment="0" applyProtection="0"/>
    <xf numFmtId="0" fontId="67" fillId="0" borderId="9" applyNumberFormat="0" applyFill="0" applyAlignment="0" applyProtection="0"/>
    <xf numFmtId="0" fontId="23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24" fillId="0" borderId="12" applyNumberFormat="0" applyFill="0" applyAlignment="0" applyProtection="0"/>
    <xf numFmtId="0" fontId="69" fillId="47" borderId="13" applyNumberFormat="0" applyAlignment="0" applyProtection="0"/>
    <xf numFmtId="0" fontId="25" fillId="48" borderId="14" applyNumberFormat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2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28" fillId="0" borderId="0">
      <alignment horizontal="left"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3" fillId="51" borderId="0" applyNumberFormat="0" applyBorder="0" applyAlignment="0" applyProtection="0"/>
    <xf numFmtId="0" fontId="29" fillId="5" borderId="0" applyNumberFormat="0" applyBorder="0" applyAlignment="0" applyProtection="0"/>
    <xf numFmtId="0" fontId="7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75" fillId="0" borderId="17" applyNumberFormat="0" applyFill="0" applyAlignment="0" applyProtection="0"/>
    <xf numFmtId="0" fontId="31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54" borderId="0" applyNumberFormat="0" applyBorder="0" applyAlignment="0" applyProtection="0"/>
    <xf numFmtId="0" fontId="33" fillId="7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2" fillId="0" borderId="19" xfId="91" applyFont="1" applyFill="1" applyBorder="1" applyAlignment="1">
      <alignment horizontal="center"/>
      <protection/>
    </xf>
    <xf numFmtId="172" fontId="2" fillId="0" borderId="19" xfId="91" applyNumberFormat="1" applyFont="1" applyFill="1" applyBorder="1" applyAlignment="1">
      <alignment horizontal="center"/>
      <protection/>
    </xf>
    <xf numFmtId="173" fontId="8" fillId="7" borderId="19" xfId="91" applyNumberFormat="1" applyFont="1" applyFill="1" applyBorder="1">
      <alignment/>
      <protection/>
    </xf>
    <xf numFmtId="0" fontId="2" fillId="0" borderId="20" xfId="91" applyFont="1" applyFill="1" applyBorder="1" applyAlignment="1">
      <alignment horizontal="center" vertical="center" wrapText="1"/>
      <protection/>
    </xf>
    <xf numFmtId="0" fontId="2" fillId="0" borderId="19" xfId="91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center"/>
      <protection/>
    </xf>
    <xf numFmtId="0" fontId="2" fillId="0" borderId="19" xfId="91" applyFont="1" applyBorder="1" applyAlignment="1">
      <alignment horizontal="center" vertical="center"/>
      <protection/>
    </xf>
    <xf numFmtId="0" fontId="10" fillId="0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/>
      <protection/>
    </xf>
    <xf numFmtId="0" fontId="2" fillId="0" borderId="19" xfId="91" applyNumberFormat="1" applyFont="1" applyBorder="1" applyAlignment="1">
      <alignment horizontal="center" vertical="center"/>
      <protection/>
    </xf>
    <xf numFmtId="173" fontId="12" fillId="7" borderId="19" xfId="91" applyNumberFormat="1" applyFont="1" applyFill="1" applyBorder="1" applyAlignment="1">
      <alignment horizontal="right" vertical="center"/>
      <protection/>
    </xf>
    <xf numFmtId="174" fontId="2" fillId="0" borderId="21" xfId="0" applyNumberFormat="1" applyFont="1" applyBorder="1" applyAlignment="1" applyProtection="1">
      <alignment horizontal="center" vertical="center" wrapText="1"/>
      <protection/>
    </xf>
    <xf numFmtId="174" fontId="2" fillId="0" borderId="19" xfId="0" applyNumberFormat="1" applyFont="1" applyBorder="1" applyAlignment="1" applyProtection="1">
      <alignment horizontal="center" vertical="center" wrapText="1"/>
      <protection/>
    </xf>
    <xf numFmtId="0" fontId="11" fillId="0" borderId="19" xfId="91" applyFont="1" applyFill="1" applyBorder="1" applyAlignment="1" applyProtection="1">
      <alignment horizontal="center" vertical="center" wrapText="1"/>
      <protection/>
    </xf>
    <xf numFmtId="3" fontId="11" fillId="0" borderId="19" xfId="91" applyNumberFormat="1" applyFont="1" applyFill="1" applyBorder="1" applyAlignment="1" applyProtection="1">
      <alignment horizontal="center" vertical="center" wrapText="1"/>
      <protection/>
    </xf>
    <xf numFmtId="0" fontId="2" fillId="0" borderId="0" xfId="91" applyFill="1">
      <alignment/>
      <protection/>
    </xf>
    <xf numFmtId="173" fontId="14" fillId="0" borderId="19" xfId="91" applyNumberFormat="1" applyFont="1" applyBorder="1" applyAlignment="1" applyProtection="1">
      <alignment horizontal="right"/>
      <protection locked="0"/>
    </xf>
    <xf numFmtId="173" fontId="14" fillId="0" borderId="19" xfId="91" applyNumberFormat="1" applyFont="1" applyFill="1" applyBorder="1" applyAlignment="1" applyProtection="1">
      <alignment horizontal="right"/>
      <protection locked="0"/>
    </xf>
    <xf numFmtId="174" fontId="2" fillId="0" borderId="19" xfId="91" applyNumberFormat="1" applyFont="1" applyFill="1" applyBorder="1" applyAlignment="1" applyProtection="1">
      <alignment horizontal="center" vertical="center"/>
      <protection/>
    </xf>
    <xf numFmtId="0" fontId="11" fillId="0" borderId="20" xfId="91" applyFont="1" applyBorder="1" applyAlignment="1">
      <alignment vertical="center" wrapText="1"/>
      <protection/>
    </xf>
    <xf numFmtId="49" fontId="2" fillId="0" borderId="20" xfId="91" applyNumberFormat="1" applyFont="1" applyFill="1" applyBorder="1" applyAlignment="1">
      <alignment horizontal="center" vertical="center" wrapText="1"/>
      <protection/>
    </xf>
    <xf numFmtId="3" fontId="2" fillId="0" borderId="19" xfId="91" applyNumberFormat="1" applyFont="1" applyFill="1" applyBorder="1" applyAlignment="1" applyProtection="1">
      <alignment horizontal="center" vertical="center"/>
      <protection/>
    </xf>
    <xf numFmtId="0" fontId="2" fillId="0" borderId="22" xfId="91" applyFont="1" applyFill="1" applyBorder="1" applyAlignment="1" applyProtection="1">
      <alignment horizontal="center" vertical="center" wrapText="1"/>
      <protection/>
    </xf>
    <xf numFmtId="0" fontId="2" fillId="0" borderId="19" xfId="91" applyFont="1" applyFill="1" applyBorder="1" applyAlignment="1" applyProtection="1">
      <alignment horizontal="center" vertical="center" wrapText="1"/>
      <protection/>
    </xf>
    <xf numFmtId="0" fontId="8" fillId="0" borderId="19" xfId="91" applyFont="1" applyFill="1" applyBorder="1" applyAlignment="1">
      <alignment vertical="center" wrapText="1"/>
      <protection/>
    </xf>
    <xf numFmtId="0" fontId="11" fillId="0" borderId="20" xfId="91" applyFont="1" applyBorder="1" applyAlignment="1">
      <alignment horizontal="left" vertical="center" wrapText="1" indent="2"/>
      <protection/>
    </xf>
    <xf numFmtId="0" fontId="2" fillId="0" borderId="19" xfId="91" applyNumberFormat="1" applyFont="1" applyFill="1" applyBorder="1" applyAlignment="1">
      <alignment horizontal="center"/>
      <protection/>
    </xf>
    <xf numFmtId="0" fontId="2" fillId="0" borderId="23" xfId="91" applyNumberFormat="1" applyFont="1" applyFill="1" applyBorder="1" applyAlignment="1">
      <alignment horizontal="center"/>
      <protection/>
    </xf>
    <xf numFmtId="0" fontId="11" fillId="0" borderId="19" xfId="91" applyFont="1" applyBorder="1" applyAlignment="1">
      <alignment horizontal="left" vertical="center" wrapText="1" indent="3"/>
      <protection/>
    </xf>
    <xf numFmtId="173" fontId="14" fillId="0" borderId="19" xfId="91" applyNumberFormat="1" applyFont="1" applyFill="1" applyBorder="1" applyAlignment="1" applyProtection="1">
      <alignment horizontal="right" wrapText="1"/>
      <protection locked="0"/>
    </xf>
    <xf numFmtId="174" fontId="14" fillId="0" borderId="19" xfId="91" applyNumberFormat="1" applyFont="1" applyFill="1" applyBorder="1" applyAlignment="1" applyProtection="1">
      <alignment horizontal="right" wrapText="1"/>
      <protection locked="0"/>
    </xf>
    <xf numFmtId="0" fontId="2" fillId="55" borderId="19" xfId="9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3" fontId="8" fillId="7" borderId="19" xfId="91" applyNumberFormat="1" applyFont="1" applyFill="1" applyBorder="1" applyAlignment="1" applyProtection="1">
      <alignment horizontal="right" vertical="center" wrapText="1"/>
      <protection/>
    </xf>
    <xf numFmtId="174" fontId="2" fillId="0" borderId="19" xfId="0" applyNumberFormat="1" applyFont="1" applyFill="1" applyBorder="1" applyAlignment="1" applyProtection="1">
      <alignment horizontal="center" vertical="center" wrapText="1"/>
      <protection/>
    </xf>
    <xf numFmtId="174" fontId="8" fillId="7" borderId="19" xfId="91" applyNumberFormat="1" applyFont="1" applyFill="1" applyBorder="1" applyAlignment="1" applyProtection="1">
      <alignment horizontal="right" vertical="center" wrapText="1"/>
      <protection/>
    </xf>
    <xf numFmtId="173" fontId="46" fillId="7" borderId="19" xfId="91" applyNumberFormat="1" applyFont="1" applyFill="1" applyBorder="1" applyAlignment="1" applyProtection="1">
      <alignment horizontal="right"/>
      <protection/>
    </xf>
    <xf numFmtId="173" fontId="8" fillId="7" borderId="19" xfId="91" applyNumberFormat="1" applyFont="1" applyFill="1" applyBorder="1" applyAlignment="1" applyProtection="1">
      <alignment horizontal="right"/>
      <protection/>
    </xf>
    <xf numFmtId="173" fontId="46" fillId="7" borderId="19" xfId="91" applyNumberFormat="1" applyFont="1" applyFill="1" applyBorder="1" applyAlignment="1" applyProtection="1">
      <alignment horizontal="right" wrapText="1"/>
      <protection/>
    </xf>
    <xf numFmtId="174" fontId="46" fillId="7" borderId="19" xfId="91" applyNumberFormat="1" applyFont="1" applyFill="1" applyBorder="1" applyAlignment="1" applyProtection="1">
      <alignment horizontal="right" wrapText="1"/>
      <protection/>
    </xf>
    <xf numFmtId="174" fontId="14" fillId="0" borderId="19" xfId="91" applyNumberFormat="1" applyFont="1" applyBorder="1" applyAlignment="1" applyProtection="1">
      <alignment horizontal="right"/>
      <protection locked="0"/>
    </xf>
    <xf numFmtId="174" fontId="14" fillId="0" borderId="19" xfId="91" applyNumberFormat="1" applyFont="1" applyFill="1" applyBorder="1" applyAlignment="1" applyProtection="1">
      <alignment horizontal="right"/>
      <protection locked="0"/>
    </xf>
    <xf numFmtId="0" fontId="2" fillId="0" borderId="24" xfId="91" applyFont="1" applyFill="1" applyBorder="1" applyAlignment="1">
      <alignment horizontal="center" vertical="center" wrapText="1"/>
      <protection/>
    </xf>
    <xf numFmtId="0" fontId="2" fillId="0" borderId="20" xfId="91" applyFont="1" applyBorder="1" applyAlignment="1" applyProtection="1">
      <alignment horizontal="center" vertical="center" wrapText="1"/>
      <protection/>
    </xf>
    <xf numFmtId="0" fontId="2" fillId="0" borderId="19" xfId="91" applyFont="1" applyBorder="1" applyAlignment="1" applyProtection="1">
      <alignment horizontal="center" vertical="center" wrapText="1"/>
      <protection/>
    </xf>
    <xf numFmtId="0" fontId="2" fillId="0" borderId="23" xfId="91" applyFont="1" applyBorder="1" applyAlignment="1" applyProtection="1">
      <alignment horizontal="center" vertical="center" wrapText="1"/>
      <protection/>
    </xf>
    <xf numFmtId="0" fontId="34" fillId="0" borderId="19" xfId="91" applyFont="1" applyBorder="1" applyAlignment="1" applyProtection="1">
      <alignment vertical="center" wrapText="1"/>
      <protection/>
    </xf>
    <xf numFmtId="0" fontId="8" fillId="0" borderId="19" xfId="91" applyFont="1" applyBorder="1" applyAlignment="1" applyProtection="1">
      <alignment horizontal="center" vertical="center" wrapText="1"/>
      <protection/>
    </xf>
    <xf numFmtId="49" fontId="2" fillId="0" borderId="19" xfId="91" applyNumberFormat="1" applyFont="1" applyBorder="1" applyAlignment="1" applyProtection="1">
      <alignment horizontal="center" vertical="center" wrapText="1"/>
      <protection/>
    </xf>
    <xf numFmtId="0" fontId="2" fillId="0" borderId="20" xfId="91" applyFont="1" applyFill="1" applyBorder="1" applyAlignment="1">
      <alignment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2" fillId="0" borderId="24" xfId="91" applyFont="1" applyFill="1" applyBorder="1" applyAlignment="1">
      <alignment horizont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vertical="center" wrapText="1"/>
      <protection/>
    </xf>
    <xf numFmtId="0" fontId="14" fillId="46" borderId="0" xfId="108" applyFill="1" applyAlignment="1">
      <alignment horizontal="center" vertical="center" wrapText="1"/>
      <protection/>
    </xf>
    <xf numFmtId="0" fontId="14" fillId="0" borderId="0" xfId="108">
      <alignment/>
      <protection/>
    </xf>
    <xf numFmtId="49" fontId="14" fillId="0" borderId="0" xfId="108" applyNumberFormat="1" applyFont="1">
      <alignment/>
      <protection/>
    </xf>
    <xf numFmtId="0" fontId="14" fillId="0" borderId="0" xfId="108" applyAlignment="1">
      <alignment wrapText="1"/>
      <protection/>
    </xf>
    <xf numFmtId="49" fontId="49" fillId="0" borderId="0" xfId="107" applyNumberFormat="1" applyFont="1" applyAlignment="1">
      <alignment horizontal="center" vertical="center" wrapText="1"/>
      <protection/>
    </xf>
    <xf numFmtId="49" fontId="49" fillId="0" borderId="0" xfId="107" applyNumberFormat="1" applyFont="1" applyAlignment="1">
      <alignment horizontal="center" wrapText="1"/>
      <protection/>
    </xf>
    <xf numFmtId="0" fontId="49" fillId="0" borderId="0" xfId="107" applyFont="1" applyAlignment="1">
      <alignment wrapText="1"/>
      <protection/>
    </xf>
    <xf numFmtId="0" fontId="49" fillId="0" borderId="0" xfId="107" applyFont="1">
      <alignment/>
      <protection/>
    </xf>
    <xf numFmtId="49" fontId="49" fillId="0" borderId="0" xfId="107" applyNumberFormat="1" applyFont="1" applyAlignment="1">
      <alignment horizontal="center" vertical="center"/>
      <protection/>
    </xf>
    <xf numFmtId="49" fontId="51" fillId="0" borderId="0" xfId="107" applyNumberFormat="1" applyFont="1">
      <alignment/>
      <protection/>
    </xf>
    <xf numFmtId="0" fontId="52" fillId="0" borderId="0" xfId="107" applyFont="1" applyAlignment="1">
      <alignment horizontal="center"/>
      <protection/>
    </xf>
    <xf numFmtId="0" fontId="51" fillId="0" borderId="0" xfId="107" applyFont="1">
      <alignment/>
      <protection/>
    </xf>
    <xf numFmtId="0" fontId="78" fillId="0" borderId="0" xfId="107" applyFont="1">
      <alignment/>
      <protection/>
    </xf>
    <xf numFmtId="49" fontId="51" fillId="0" borderId="0" xfId="107" applyNumberFormat="1" applyFont="1">
      <alignment/>
      <protection/>
    </xf>
    <xf numFmtId="0" fontId="53" fillId="0" borderId="0" xfId="107" applyNumberFormat="1" applyFont="1">
      <alignment/>
      <protection/>
    </xf>
    <xf numFmtId="49" fontId="14" fillId="0" borderId="0" xfId="107" applyNumberFormat="1">
      <alignment/>
      <protection/>
    </xf>
    <xf numFmtId="49" fontId="46" fillId="0" borderId="0" xfId="107" applyNumberFormat="1" applyFont="1" applyAlignment="1">
      <alignment horizontal="center"/>
      <protection/>
    </xf>
    <xf numFmtId="0" fontId="14" fillId="0" borderId="0" xfId="107" applyNumberFormat="1">
      <alignment/>
      <protection/>
    </xf>
    <xf numFmtId="0" fontId="46" fillId="0" borderId="0" xfId="107" applyFont="1" applyAlignment="1">
      <alignment wrapText="1"/>
      <protection/>
    </xf>
    <xf numFmtId="0" fontId="14" fillId="0" borderId="0" xfId="107" applyFont="1" applyAlignment="1">
      <alignment horizontal="center" vertical="center"/>
      <protection/>
    </xf>
    <xf numFmtId="0" fontId="14" fillId="0" borderId="0" xfId="107" applyFont="1">
      <alignment/>
      <protection/>
    </xf>
    <xf numFmtId="49" fontId="55" fillId="0" borderId="19" xfId="90" applyNumberFormat="1" applyFont="1" applyBorder="1" applyAlignment="1">
      <alignment horizontal="center"/>
      <protection/>
    </xf>
    <xf numFmtId="49" fontId="49" fillId="0" borderId="0" xfId="107" applyNumberFormat="1" applyFont="1" applyAlignment="1">
      <alignment horizontal="left" vertical="center"/>
      <protection/>
    </xf>
    <xf numFmtId="0" fontId="11" fillId="0" borderId="20" xfId="91" applyFont="1" applyFill="1" applyBorder="1" applyAlignment="1">
      <alignment horizontal="left" vertical="center" wrapText="1" indent="4"/>
      <protection/>
    </xf>
    <xf numFmtId="0" fontId="11" fillId="0" borderId="19" xfId="91" applyFont="1" applyFill="1" applyBorder="1" applyAlignment="1">
      <alignment horizontal="left" vertical="center" wrapText="1" indent="3"/>
      <protection/>
    </xf>
    <xf numFmtId="3" fontId="2" fillId="0" borderId="19" xfId="91" applyNumberFormat="1" applyFont="1" applyFill="1" applyBorder="1" applyAlignment="1" applyProtection="1">
      <alignment vertical="center" wrapText="1"/>
      <protection locked="0"/>
    </xf>
    <xf numFmtId="174" fontId="2" fillId="0" borderId="19" xfId="91" applyNumberFormat="1" applyFont="1" applyFill="1" applyBorder="1" applyAlignment="1" applyProtection="1">
      <alignment vertical="center" wrapText="1"/>
      <protection locked="0"/>
    </xf>
    <xf numFmtId="3" fontId="2" fillId="0" borderId="19" xfId="91" applyNumberFormat="1" applyFont="1" applyFill="1" applyBorder="1" applyAlignment="1" applyProtection="1">
      <alignment horizontal="right" vertical="center" wrapText="1"/>
      <protection locked="0"/>
    </xf>
    <xf numFmtId="0" fontId="79" fillId="0" borderId="19" xfId="0" applyFont="1" applyBorder="1" applyAlignment="1">
      <alignment horizontal="center"/>
    </xf>
    <xf numFmtId="0" fontId="2" fillId="0" borderId="19" xfId="91" applyNumberFormat="1" applyFont="1" applyFill="1" applyBorder="1" applyAlignment="1">
      <alignment horizontal="center" vertical="center"/>
      <protection/>
    </xf>
    <xf numFmtId="0" fontId="2" fillId="0" borderId="19" xfId="91" applyNumberFormat="1" applyFont="1" applyFill="1" applyBorder="1" applyAlignment="1">
      <alignment horizontal="center" vertical="center" wrapText="1"/>
      <protection/>
    </xf>
    <xf numFmtId="173" fontId="8" fillId="7" borderId="19" xfId="91" applyNumberFormat="1" applyFont="1" applyFill="1" applyBorder="1" applyAlignment="1">
      <alignment vertical="center"/>
      <protection/>
    </xf>
    <xf numFmtId="0" fontId="0" fillId="0" borderId="19" xfId="0" applyBorder="1" applyAlignment="1">
      <alignment horizontal="center" vertical="center" wrapText="1"/>
    </xf>
    <xf numFmtId="49" fontId="54" fillId="56" borderId="0" xfId="90" applyNumberFormat="1" applyFont="1" applyFill="1" applyBorder="1" applyAlignment="1">
      <alignment horizontal="left"/>
      <protection/>
    </xf>
    <xf numFmtId="0" fontId="50" fillId="56" borderId="0" xfId="90" applyFont="1" applyFill="1" applyBorder="1" applyAlignment="1">
      <alignment horizontal="center"/>
      <protection/>
    </xf>
    <xf numFmtId="49" fontId="55" fillId="56" borderId="19" xfId="90" applyNumberFormat="1" applyFont="1" applyFill="1" applyBorder="1" applyAlignment="1">
      <alignment horizontal="center"/>
      <protection/>
    </xf>
    <xf numFmtId="0" fontId="72" fillId="56" borderId="0" xfId="0" applyFont="1" applyFill="1" applyAlignment="1">
      <alignment/>
    </xf>
    <xf numFmtId="0" fontId="80" fillId="56" borderId="25" xfId="0" applyFont="1" applyFill="1" applyBorder="1" applyAlignment="1">
      <alignment wrapText="1"/>
    </xf>
    <xf numFmtId="0" fontId="0" fillId="56" borderId="0" xfId="0" applyFill="1" applyAlignment="1">
      <alignment/>
    </xf>
    <xf numFmtId="0" fontId="4" fillId="56" borderId="26" xfId="91" applyFont="1" applyFill="1" applyBorder="1" applyAlignment="1">
      <alignment horizontal="left" vertical="center" wrapText="1"/>
      <protection/>
    </xf>
    <xf numFmtId="0" fontId="6" fillId="56" borderId="26" xfId="91" applyFont="1" applyFill="1" applyBorder="1" applyAlignment="1">
      <alignment horizontal="left" vertical="center" wrapText="1"/>
      <protection/>
    </xf>
    <xf numFmtId="0" fontId="5" fillId="56" borderId="26" xfId="91" applyFont="1" applyFill="1" applyBorder="1" applyAlignment="1">
      <alignment horizontal="center" vertical="top" wrapText="1"/>
      <protection/>
    </xf>
    <xf numFmtId="0" fontId="5" fillId="56" borderId="26" xfId="91" applyFont="1" applyFill="1" applyBorder="1" applyAlignment="1">
      <alignment horizontal="center" vertical="top"/>
      <protection/>
    </xf>
    <xf numFmtId="0" fontId="14" fillId="56" borderId="0" xfId="91" applyFont="1" applyFill="1" applyBorder="1" applyAlignment="1" applyProtection="1">
      <alignment wrapText="1"/>
      <protection/>
    </xf>
    <xf numFmtId="0" fontId="2" fillId="56" borderId="0" xfId="91" applyFill="1">
      <alignment/>
      <protection/>
    </xf>
    <xf numFmtId="0" fontId="36" fillId="56" borderId="0" xfId="91" applyFont="1" applyFill="1" applyBorder="1" applyAlignment="1">
      <alignment horizontal="right" vertical="center" wrapText="1"/>
      <protection/>
    </xf>
    <xf numFmtId="0" fontId="41" fillId="56" borderId="25" xfId="91" applyNumberFormat="1" applyFont="1" applyFill="1" applyBorder="1" applyAlignment="1" applyProtection="1">
      <alignment horizontal="center" wrapText="1"/>
      <protection locked="0"/>
    </xf>
    <xf numFmtId="0" fontId="41" fillId="56" borderId="0" xfId="90" applyFont="1" applyFill="1" applyBorder="1" applyAlignment="1">
      <alignment horizontal="left" wrapText="1"/>
      <protection/>
    </xf>
    <xf numFmtId="0" fontId="36" fillId="56" borderId="0" xfId="91" applyFont="1" applyFill="1" applyBorder="1" applyAlignment="1">
      <alignment horizontal="center" vertical="center" wrapText="1"/>
      <protection/>
    </xf>
    <xf numFmtId="0" fontId="5" fillId="56" borderId="0" xfId="91" applyFont="1" applyFill="1" applyAlignment="1">
      <alignment/>
      <protection/>
    </xf>
    <xf numFmtId="0" fontId="79" fillId="56" borderId="19" xfId="0" applyFont="1" applyFill="1" applyBorder="1" applyAlignment="1">
      <alignment horizontal="center" vertical="center"/>
    </xf>
    <xf numFmtId="0" fontId="11" fillId="56" borderId="19" xfId="91" applyFont="1" applyFill="1" applyBorder="1" applyAlignment="1">
      <alignment horizontal="center" vertical="center" wrapText="1"/>
      <protection/>
    </xf>
    <xf numFmtId="49" fontId="11" fillId="56" borderId="19" xfId="91" applyNumberFormat="1" applyFont="1" applyFill="1" applyBorder="1" applyAlignment="1">
      <alignment horizontal="center" vertical="center" wrapText="1"/>
      <protection/>
    </xf>
    <xf numFmtId="3" fontId="11" fillId="56" borderId="19" xfId="91" applyNumberFormat="1" applyFont="1" applyFill="1" applyBorder="1" applyAlignment="1" applyProtection="1">
      <alignment horizontal="center" vertical="center"/>
      <protection/>
    </xf>
    <xf numFmtId="0" fontId="11" fillId="56" borderId="19" xfId="91" applyNumberFormat="1" applyFont="1" applyFill="1" applyBorder="1" applyAlignment="1" applyProtection="1">
      <alignment horizontal="center" vertical="center"/>
      <protection/>
    </xf>
    <xf numFmtId="0" fontId="2" fillId="56" borderId="19" xfId="91" applyFont="1" applyFill="1" applyBorder="1" applyAlignment="1">
      <alignment horizontal="center"/>
      <protection/>
    </xf>
    <xf numFmtId="0" fontId="11" fillId="56" borderId="19" xfId="91" applyFont="1" applyFill="1" applyBorder="1" applyAlignment="1">
      <alignment horizontal="left" vertical="center" wrapText="1"/>
      <protection/>
    </xf>
    <xf numFmtId="3" fontId="11" fillId="56" borderId="19" xfId="91" applyNumberFormat="1" applyFont="1" applyFill="1" applyBorder="1" applyAlignment="1" applyProtection="1">
      <alignment horizontal="right" vertical="center" wrapText="1"/>
      <protection locked="0"/>
    </xf>
    <xf numFmtId="172" fontId="2" fillId="56" borderId="19" xfId="91" applyNumberFormat="1" applyFont="1" applyFill="1" applyBorder="1" applyAlignment="1">
      <alignment horizontal="center"/>
      <protection/>
    </xf>
    <xf numFmtId="173" fontId="8" fillId="57" borderId="19" xfId="91" applyNumberFormat="1" applyFont="1" applyFill="1" applyBorder="1">
      <alignment/>
      <protection/>
    </xf>
    <xf numFmtId="3" fontId="11" fillId="56" borderId="19" xfId="91" applyNumberFormat="1" applyFont="1" applyFill="1" applyBorder="1" applyAlignment="1" applyProtection="1">
      <alignment horizontal="center" vertical="center" wrapText="1"/>
      <protection/>
    </xf>
    <xf numFmtId="173" fontId="2" fillId="56" borderId="19" xfId="91" applyNumberFormat="1" applyFont="1" applyFill="1" applyBorder="1" applyAlignment="1">
      <alignment horizontal="center"/>
      <protection/>
    </xf>
    <xf numFmtId="0" fontId="34" fillId="56" borderId="19" xfId="91" applyFont="1" applyFill="1" applyBorder="1" applyAlignment="1">
      <alignment horizontal="left" vertical="center" wrapText="1"/>
      <protection/>
    </xf>
    <xf numFmtId="3" fontId="34" fillId="57" borderId="19" xfId="91" applyNumberFormat="1" applyFont="1" applyFill="1" applyBorder="1" applyAlignment="1" applyProtection="1">
      <alignment horizontal="right" vertical="center" wrapText="1"/>
      <protection/>
    </xf>
    <xf numFmtId="0" fontId="3" fillId="56" borderId="0" xfId="91" applyFont="1" applyFill="1">
      <alignment/>
      <protection/>
    </xf>
    <xf numFmtId="0" fontId="3" fillId="56" borderId="0" xfId="91" applyFont="1" applyFill="1" applyBorder="1">
      <alignment/>
      <protection/>
    </xf>
    <xf numFmtId="0" fontId="11" fillId="56" borderId="19" xfId="91" applyFont="1" applyFill="1" applyBorder="1" applyAlignment="1" applyProtection="1">
      <alignment horizontal="center" vertical="center" wrapText="1"/>
      <protection/>
    </xf>
    <xf numFmtId="49" fontId="11" fillId="56" borderId="19" xfId="91" applyNumberFormat="1" applyFont="1" applyFill="1" applyBorder="1" applyAlignment="1" applyProtection="1">
      <alignment horizontal="center" vertical="center" wrapText="1"/>
      <protection/>
    </xf>
    <xf numFmtId="0" fontId="2" fillId="56" borderId="23" xfId="91" applyFont="1" applyFill="1" applyBorder="1" applyAlignment="1">
      <alignment horizontal="center" vertical="center" wrapText="1"/>
      <protection/>
    </xf>
    <xf numFmtId="0" fontId="2" fillId="56" borderId="20" xfId="91" applyFont="1" applyFill="1" applyBorder="1" applyAlignment="1">
      <alignment horizontal="center" vertical="center" wrapText="1"/>
      <protection/>
    </xf>
    <xf numFmtId="0" fontId="2" fillId="56" borderId="19" xfId="91" applyFont="1" applyFill="1" applyBorder="1" applyAlignment="1">
      <alignment horizontal="center" vertical="center" wrapText="1"/>
      <protection/>
    </xf>
    <xf numFmtId="0" fontId="11" fillId="56" borderId="19" xfId="91" applyFont="1" applyFill="1" applyBorder="1" applyAlignment="1" applyProtection="1">
      <alignment vertical="center" wrapText="1"/>
      <protection/>
    </xf>
    <xf numFmtId="173" fontId="8" fillId="57" borderId="19" xfId="91" applyNumberFormat="1" applyFont="1" applyFill="1" applyBorder="1" applyAlignment="1">
      <alignment vertical="center"/>
      <protection/>
    </xf>
    <xf numFmtId="0" fontId="10" fillId="56" borderId="19" xfId="91" applyFont="1" applyFill="1" applyBorder="1" applyAlignment="1">
      <alignment horizontal="center" vertical="center" wrapText="1"/>
      <protection/>
    </xf>
    <xf numFmtId="173" fontId="8" fillId="57" borderId="19" xfId="91" applyNumberFormat="1" applyFont="1" applyFill="1" applyBorder="1" applyAlignment="1">
      <alignment horizontal="center" vertical="center"/>
      <protection/>
    </xf>
    <xf numFmtId="0" fontId="11" fillId="56" borderId="19" xfId="91" applyFont="1" applyFill="1" applyBorder="1" applyAlignment="1" applyProtection="1">
      <alignment horizontal="left" vertical="center" wrapText="1" indent="3"/>
      <protection/>
    </xf>
    <xf numFmtId="0" fontId="11" fillId="56" borderId="19" xfId="91" applyFont="1" applyFill="1" applyBorder="1" applyAlignment="1" applyProtection="1">
      <alignment horizontal="left" vertical="center" wrapText="1" indent="5"/>
      <protection/>
    </xf>
    <xf numFmtId="0" fontId="2" fillId="56" borderId="19" xfId="91" applyFont="1" applyFill="1" applyBorder="1" applyAlignment="1">
      <alignment horizontal="center" vertical="center"/>
      <protection/>
    </xf>
    <xf numFmtId="49" fontId="11" fillId="56" borderId="19" xfId="91" applyNumberFormat="1" applyFont="1" applyFill="1" applyBorder="1" applyAlignment="1" applyProtection="1">
      <alignment horizontal="center" vertical="center"/>
      <protection/>
    </xf>
    <xf numFmtId="0" fontId="40" fillId="56" borderId="0" xfId="90" applyNumberFormat="1" applyFont="1" applyFill="1" applyBorder="1" applyAlignment="1" applyProtection="1">
      <alignment wrapText="1"/>
      <protection/>
    </xf>
    <xf numFmtId="0" fontId="0" fillId="56" borderId="0" xfId="0" applyFill="1" applyAlignment="1" applyProtection="1">
      <alignment/>
      <protection/>
    </xf>
    <xf numFmtId="0" fontId="0" fillId="55" borderId="0" xfId="0" applyFill="1" applyAlignment="1">
      <alignment/>
    </xf>
    <xf numFmtId="49" fontId="13" fillId="55" borderId="0" xfId="91" applyNumberFormat="1" applyFont="1" applyFill="1" applyBorder="1" applyAlignment="1" applyProtection="1">
      <alignment horizontal="center" wrapText="1"/>
      <protection/>
    </xf>
    <xf numFmtId="0" fontId="13" fillId="55" borderId="0" xfId="91" applyFont="1" applyFill="1" applyBorder="1" applyAlignment="1" applyProtection="1">
      <alignment horizontal="left" wrapText="1"/>
      <protection/>
    </xf>
    <xf numFmtId="0" fontId="3" fillId="55" borderId="0" xfId="91" applyFont="1" applyFill="1" applyProtection="1">
      <alignment/>
      <protection/>
    </xf>
    <xf numFmtId="0" fontId="3" fillId="55" borderId="25" xfId="91" applyFont="1" applyFill="1" applyBorder="1" applyAlignment="1" applyProtection="1">
      <alignment wrapText="1"/>
      <protection/>
    </xf>
    <xf numFmtId="49" fontId="54" fillId="55" borderId="0" xfId="90" applyNumberFormat="1" applyFont="1" applyFill="1" applyBorder="1" applyAlignment="1">
      <alignment horizontal="left"/>
      <protection/>
    </xf>
    <xf numFmtId="0" fontId="50" fillId="55" borderId="0" xfId="90" applyFont="1" applyFill="1" applyBorder="1" applyAlignment="1">
      <alignment horizontal="center"/>
      <protection/>
    </xf>
    <xf numFmtId="0" fontId="2" fillId="55" borderId="0" xfId="91" applyFill="1">
      <alignment/>
      <protection/>
    </xf>
    <xf numFmtId="0" fontId="15" fillId="55" borderId="0" xfId="91" applyFont="1" applyFill="1" applyBorder="1" applyAlignment="1">
      <alignment vertical="top" wrapText="1"/>
      <protection/>
    </xf>
    <xf numFmtId="0" fontId="42" fillId="55" borderId="0" xfId="91" applyFont="1" applyFill="1" applyBorder="1" applyAlignment="1">
      <alignment wrapText="1"/>
      <protection/>
    </xf>
    <xf numFmtId="0" fontId="72" fillId="55" borderId="0" xfId="0" applyFont="1" applyFill="1" applyAlignment="1">
      <alignment/>
    </xf>
    <xf numFmtId="0" fontId="79" fillId="55" borderId="0" xfId="0" applyFont="1" applyFill="1" applyAlignment="1">
      <alignment wrapText="1"/>
    </xf>
    <xf numFmtId="0" fontId="11" fillId="55" borderId="0" xfId="0" applyFont="1" applyFill="1" applyAlignment="1">
      <alignment wrapText="1"/>
    </xf>
    <xf numFmtId="0" fontId="58" fillId="55" borderId="0" xfId="0" applyFont="1" applyFill="1" applyAlignment="1">
      <alignment/>
    </xf>
    <xf numFmtId="0" fontId="2" fillId="55" borderId="0" xfId="0" applyFont="1" applyFill="1" applyAlignment="1">
      <alignment wrapText="1"/>
    </xf>
    <xf numFmtId="0" fontId="15" fillId="55" borderId="0" xfId="91" applyFont="1" applyFill="1" applyBorder="1" applyAlignment="1">
      <alignment horizontal="left" vertical="center" wrapText="1"/>
      <protection/>
    </xf>
    <xf numFmtId="0" fontId="42" fillId="55" borderId="0" xfId="91" applyFont="1" applyFill="1" applyBorder="1" applyAlignment="1">
      <alignment horizontal="left" wrapText="1"/>
      <protection/>
    </xf>
    <xf numFmtId="0" fontId="3" fillId="55" borderId="0" xfId="91" applyFont="1" applyFill="1">
      <alignment/>
      <protection/>
    </xf>
    <xf numFmtId="0" fontId="72" fillId="55" borderId="0" xfId="0" applyFont="1" applyFill="1" applyBorder="1" applyAlignment="1">
      <alignment/>
    </xf>
    <xf numFmtId="0" fontId="10" fillId="55" borderId="0" xfId="0" applyFont="1" applyFill="1" applyBorder="1" applyAlignment="1">
      <alignment horizontal="left" vertical="center" wrapText="1"/>
    </xf>
    <xf numFmtId="0" fontId="10" fillId="55" borderId="0" xfId="0" applyFont="1" applyFill="1" applyBorder="1" applyAlignment="1">
      <alignment horizontal="center" vertical="center" wrapText="1"/>
    </xf>
    <xf numFmtId="174" fontId="2" fillId="55" borderId="0" xfId="0" applyNumberFormat="1" applyFont="1" applyFill="1" applyBorder="1" applyAlignment="1" applyProtection="1">
      <alignment horizontal="center" vertical="center" wrapText="1"/>
      <protection/>
    </xf>
    <xf numFmtId="174" fontId="8" fillId="55" borderId="0" xfId="91" applyNumberFormat="1" applyFont="1" applyFill="1" applyBorder="1" applyAlignment="1" applyProtection="1">
      <alignment vertical="center" wrapText="1"/>
      <protection/>
    </xf>
    <xf numFmtId="0" fontId="2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vertical="center" wrapText="1"/>
    </xf>
    <xf numFmtId="0" fontId="2" fillId="55" borderId="0" xfId="0" applyFont="1" applyFill="1" applyBorder="1" applyAlignment="1" applyProtection="1">
      <alignment horizontal="center" wrapText="1"/>
      <protection locked="0"/>
    </xf>
    <xf numFmtId="0" fontId="81" fillId="55" borderId="0" xfId="0" applyFont="1" applyFill="1" applyAlignment="1">
      <alignment/>
    </xf>
    <xf numFmtId="0" fontId="2" fillId="55" borderId="0" xfId="0" applyFont="1" applyFill="1" applyBorder="1" applyAlignment="1" applyProtection="1">
      <alignment vertical="center" wrapText="1"/>
      <protection/>
    </xf>
    <xf numFmtId="0" fontId="2" fillId="55" borderId="0" xfId="0" applyFont="1" applyFill="1" applyBorder="1" applyAlignment="1" applyProtection="1">
      <alignment horizontal="center"/>
      <protection/>
    </xf>
    <xf numFmtId="0" fontId="2" fillId="55" borderId="0" xfId="0" applyFont="1" applyFill="1" applyAlignment="1">
      <alignment vertical="center" wrapText="1"/>
    </xf>
    <xf numFmtId="0" fontId="2" fillId="55" borderId="0" xfId="0" applyFont="1" applyFill="1" applyBorder="1" applyAlignment="1">
      <alignment horizontal="center"/>
    </xf>
    <xf numFmtId="0" fontId="2" fillId="55" borderId="0" xfId="0" applyFont="1" applyFill="1" applyBorder="1" applyAlignment="1" applyProtection="1">
      <alignment horizontal="center" wrapText="1"/>
      <protection/>
    </xf>
    <xf numFmtId="0" fontId="2" fillId="55" borderId="0" xfId="0" applyFont="1" applyFill="1" applyBorder="1" applyAlignment="1">
      <alignment horizontal="left" vertical="center" wrapText="1"/>
    </xf>
    <xf numFmtId="49" fontId="45" fillId="55" borderId="0" xfId="91" applyNumberFormat="1" applyFont="1" applyFill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9" fillId="58" borderId="19" xfId="91" applyFont="1" applyFill="1" applyBorder="1" applyAlignment="1">
      <alignment horizontal="center" vertical="center" wrapText="1"/>
      <protection/>
    </xf>
    <xf numFmtId="49" fontId="9" fillId="58" borderId="21" xfId="91" applyNumberFormat="1" applyFont="1" applyFill="1" applyBorder="1" applyAlignment="1">
      <alignment horizontal="center" vertical="center" wrapText="1"/>
      <protection/>
    </xf>
    <xf numFmtId="49" fontId="9" fillId="58" borderId="27" xfId="91" applyNumberFormat="1" applyFont="1" applyFill="1" applyBorder="1" applyAlignment="1">
      <alignment horizontal="center" vertical="center" wrapText="1"/>
      <protection/>
    </xf>
    <xf numFmtId="49" fontId="9" fillId="58" borderId="28" xfId="91" applyNumberFormat="1" applyFont="1" applyFill="1" applyBorder="1" applyAlignment="1">
      <alignment horizontal="center" vertical="center" wrapText="1"/>
      <protection/>
    </xf>
    <xf numFmtId="0" fontId="82" fillId="55" borderId="0" xfId="0" applyFont="1" applyFill="1" applyAlignment="1">
      <alignment horizontal="left" wrapText="1"/>
    </xf>
    <xf numFmtId="0" fontId="82" fillId="55" borderId="0" xfId="0" applyFont="1" applyFill="1" applyAlignment="1">
      <alignment horizontal="left"/>
    </xf>
    <xf numFmtId="0" fontId="9" fillId="58" borderId="21" xfId="91" applyFont="1" applyFill="1" applyBorder="1" applyAlignment="1">
      <alignment horizontal="center" vertical="center" wrapText="1"/>
      <protection/>
    </xf>
    <xf numFmtId="0" fontId="9" fillId="58" borderId="27" xfId="91" applyFont="1" applyFill="1" applyBorder="1" applyAlignment="1">
      <alignment horizontal="center" vertical="center" wrapText="1"/>
      <protection/>
    </xf>
    <xf numFmtId="0" fontId="9" fillId="58" borderId="28" xfId="91" applyFont="1" applyFill="1" applyBorder="1" applyAlignment="1">
      <alignment horizontal="center" vertical="center" wrapText="1"/>
      <protection/>
    </xf>
    <xf numFmtId="0" fontId="48" fillId="56" borderId="0" xfId="0" applyFont="1" applyFill="1" applyAlignment="1">
      <alignment horizontal="left" wrapText="1"/>
    </xf>
    <xf numFmtId="0" fontId="83" fillId="56" borderId="0" xfId="0" applyFont="1" applyFill="1" applyAlignment="1">
      <alignment horizontal="left"/>
    </xf>
    <xf numFmtId="0" fontId="37" fillId="56" borderId="25" xfId="91" applyFont="1" applyFill="1" applyBorder="1" applyAlignment="1">
      <alignment horizontal="left" vertical="center" wrapText="1"/>
      <protection/>
    </xf>
    <xf numFmtId="0" fontId="11" fillId="56" borderId="21" xfId="91" applyFont="1" applyFill="1" applyBorder="1" applyAlignment="1">
      <alignment horizontal="center" vertical="center" wrapText="1"/>
      <protection/>
    </xf>
    <xf numFmtId="0" fontId="11" fillId="56" borderId="28" xfId="91" applyFont="1" applyFill="1" applyBorder="1" applyAlignment="1">
      <alignment horizontal="center" vertical="center" wrapText="1"/>
      <protection/>
    </xf>
    <xf numFmtId="0" fontId="11" fillId="56" borderId="22" xfId="91" applyFont="1" applyFill="1" applyBorder="1" applyAlignment="1" applyProtection="1">
      <alignment horizontal="center" vertical="center" wrapText="1"/>
      <protection/>
    </xf>
    <xf numFmtId="0" fontId="11" fillId="56" borderId="20" xfId="91" applyFont="1" applyFill="1" applyBorder="1" applyAlignment="1" applyProtection="1">
      <alignment horizontal="center" vertical="center" wrapText="1"/>
      <protection/>
    </xf>
    <xf numFmtId="0" fontId="36" fillId="56" borderId="25" xfId="91" applyFont="1" applyFill="1" applyBorder="1" applyAlignment="1" applyProtection="1">
      <alignment horizontal="center" vertical="center" wrapText="1"/>
      <protection locked="0"/>
    </xf>
    <xf numFmtId="0" fontId="11" fillId="56" borderId="0" xfId="91" applyFont="1" applyFill="1" applyAlignment="1">
      <alignment horizontal="center" vertical="top"/>
      <protection/>
    </xf>
    <xf numFmtId="0" fontId="39" fillId="56" borderId="25" xfId="91" applyNumberFormat="1" applyFont="1" applyFill="1" applyBorder="1" applyAlignment="1" applyProtection="1">
      <alignment horizontal="center" wrapText="1"/>
      <protection/>
    </xf>
    <xf numFmtId="0" fontId="35" fillId="56" borderId="26" xfId="91" applyFont="1" applyFill="1" applyBorder="1" applyAlignment="1" applyProtection="1">
      <alignment horizontal="center" vertical="top" wrapText="1"/>
      <protection/>
    </xf>
    <xf numFmtId="0" fontId="11" fillId="56" borderId="22" xfId="91" applyFont="1" applyFill="1" applyBorder="1" applyAlignment="1">
      <alignment horizontal="center" vertical="center" wrapText="1"/>
      <protection/>
    </xf>
    <xf numFmtId="0" fontId="11" fillId="56" borderId="23" xfId="91" applyFont="1" applyFill="1" applyBorder="1" applyAlignment="1">
      <alignment horizontal="center" vertical="center" wrapText="1"/>
      <protection/>
    </xf>
    <xf numFmtId="0" fontId="11" fillId="56" borderId="20" xfId="91" applyFont="1" applyFill="1" applyBorder="1" applyAlignment="1">
      <alignment horizontal="center" vertical="center" wrapText="1"/>
      <protection/>
    </xf>
    <xf numFmtId="49" fontId="11" fillId="56" borderId="22" xfId="91" applyNumberFormat="1" applyFont="1" applyFill="1" applyBorder="1" applyAlignment="1">
      <alignment horizontal="center" vertical="center" wrapText="1"/>
      <protection/>
    </xf>
    <xf numFmtId="49" fontId="11" fillId="56" borderId="23" xfId="91" applyNumberFormat="1" applyFont="1" applyFill="1" applyBorder="1" applyAlignment="1">
      <alignment horizontal="center" vertical="center" wrapText="1"/>
      <protection/>
    </xf>
    <xf numFmtId="49" fontId="11" fillId="56" borderId="20" xfId="91" applyNumberFormat="1" applyFont="1" applyFill="1" applyBorder="1" applyAlignment="1">
      <alignment horizontal="center" vertical="center" wrapText="1"/>
      <protection/>
    </xf>
    <xf numFmtId="0" fontId="11" fillId="56" borderId="27" xfId="91" applyFont="1" applyFill="1" applyBorder="1" applyAlignment="1">
      <alignment horizontal="center" vertical="center" wrapText="1"/>
      <protection/>
    </xf>
    <xf numFmtId="0" fontId="11" fillId="56" borderId="26" xfId="91" applyFont="1" applyFill="1" applyBorder="1" applyAlignment="1" applyProtection="1">
      <alignment horizontal="center" vertical="top" wrapText="1"/>
      <protection/>
    </xf>
    <xf numFmtId="0" fontId="36" fillId="56" borderId="0" xfId="91" applyFont="1" applyFill="1" applyBorder="1" applyAlignment="1">
      <alignment horizontal="center" vertical="center" wrapText="1"/>
      <protection/>
    </xf>
    <xf numFmtId="0" fontId="8" fillId="56" borderId="21" xfId="91" applyFont="1" applyFill="1" applyBorder="1" applyAlignment="1">
      <alignment horizontal="left" vertical="center" wrapText="1"/>
      <protection/>
    </xf>
    <xf numFmtId="0" fontId="8" fillId="56" borderId="27" xfId="91" applyFont="1" applyFill="1" applyBorder="1" applyAlignment="1">
      <alignment horizontal="left" vertical="center" wrapText="1"/>
      <protection/>
    </xf>
    <xf numFmtId="0" fontId="8" fillId="56" borderId="28" xfId="91" applyFont="1" applyFill="1" applyBorder="1" applyAlignment="1">
      <alignment horizontal="left" vertical="center" wrapText="1"/>
      <protection/>
    </xf>
    <xf numFmtId="0" fontId="8" fillId="56" borderId="21" xfId="91" applyFont="1" applyFill="1" applyBorder="1" applyAlignment="1">
      <alignment horizontal="center" vertical="center" wrapText="1"/>
      <protection/>
    </xf>
    <xf numFmtId="0" fontId="8" fillId="56" borderId="28" xfId="91" applyFont="1" applyFill="1" applyBorder="1" applyAlignment="1">
      <alignment horizontal="center" vertical="center" wrapText="1"/>
      <protection/>
    </xf>
    <xf numFmtId="0" fontId="34" fillId="56" borderId="21" xfId="91" applyFont="1" applyFill="1" applyBorder="1" applyAlignment="1">
      <alignment horizontal="left" vertical="center" wrapText="1"/>
      <protection/>
    </xf>
    <xf numFmtId="0" fontId="34" fillId="56" borderId="27" xfId="91" applyFont="1" applyFill="1" applyBorder="1" applyAlignment="1">
      <alignment horizontal="left" vertical="center" wrapText="1"/>
      <protection/>
    </xf>
    <xf numFmtId="0" fontId="34" fillId="56" borderId="28" xfId="91" applyFont="1" applyFill="1" applyBorder="1" applyAlignment="1">
      <alignment horizontal="left" vertical="center" wrapText="1"/>
      <protection/>
    </xf>
    <xf numFmtId="0" fontId="11" fillId="56" borderId="21" xfId="91" applyFont="1" applyFill="1" applyBorder="1" applyAlignment="1">
      <alignment horizontal="center" vertical="center"/>
      <protection/>
    </xf>
    <xf numFmtId="0" fontId="11" fillId="56" borderId="28" xfId="91" applyFont="1" applyFill="1" applyBorder="1" applyAlignment="1">
      <alignment horizontal="center" vertical="center"/>
      <protection/>
    </xf>
    <xf numFmtId="0" fontId="2" fillId="0" borderId="21" xfId="91" applyFont="1" applyBorder="1" applyAlignment="1" applyProtection="1">
      <alignment horizontal="center" vertical="center" wrapText="1"/>
      <protection/>
    </xf>
    <xf numFmtId="0" fontId="2" fillId="0" borderId="27" xfId="91" applyFont="1" applyBorder="1" applyAlignment="1" applyProtection="1">
      <alignment horizontal="center" vertical="center" wrapText="1"/>
      <protection/>
    </xf>
    <xf numFmtId="0" fontId="2" fillId="0" borderId="28" xfId="91" applyFont="1" applyBorder="1" applyAlignment="1" applyProtection="1">
      <alignment horizontal="center" vertical="center" wrapText="1"/>
      <protection/>
    </xf>
    <xf numFmtId="0" fontId="11" fillId="0" borderId="21" xfId="91" applyFont="1" applyBorder="1" applyAlignment="1" applyProtection="1">
      <alignment horizontal="center" vertical="center" wrapText="1"/>
      <protection/>
    </xf>
    <xf numFmtId="0" fontId="11" fillId="0" borderId="27" xfId="91" applyFont="1" applyBorder="1" applyAlignment="1" applyProtection="1">
      <alignment horizontal="center" vertical="center" wrapText="1"/>
      <protection/>
    </xf>
    <xf numFmtId="0" fontId="11" fillId="0" borderId="28" xfId="91" applyFont="1" applyBorder="1" applyAlignment="1" applyProtection="1">
      <alignment horizontal="center" vertical="center" wrapText="1"/>
      <protection/>
    </xf>
    <xf numFmtId="49" fontId="9" fillId="4" borderId="21" xfId="91" applyNumberFormat="1" applyFont="1" applyFill="1" applyBorder="1" applyAlignment="1">
      <alignment horizontal="center" vertical="center" wrapText="1"/>
      <protection/>
    </xf>
    <xf numFmtId="49" fontId="9" fillId="4" borderId="27" xfId="91" applyNumberFormat="1" applyFont="1" applyFill="1" applyBorder="1" applyAlignment="1">
      <alignment horizontal="center" vertical="center" wrapText="1"/>
      <protection/>
    </xf>
    <xf numFmtId="49" fontId="9" fillId="4" borderId="28" xfId="91" applyNumberFormat="1" applyFont="1" applyFill="1" applyBorder="1" applyAlignment="1">
      <alignment horizontal="center" vertical="center" wrapText="1"/>
      <protection/>
    </xf>
    <xf numFmtId="0" fontId="10" fillId="55" borderId="26" xfId="9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42" fillId="0" borderId="25" xfId="91" applyFont="1" applyBorder="1" applyAlignment="1" applyProtection="1">
      <alignment horizontal="left" wrapText="1"/>
      <protection/>
    </xf>
    <xf numFmtId="0" fontId="2" fillId="0" borderId="22" xfId="91" applyFont="1" applyFill="1" applyBorder="1" applyAlignment="1" applyProtection="1">
      <alignment horizontal="center" vertical="center" wrapText="1"/>
      <protection/>
    </xf>
    <xf numFmtId="0" fontId="2" fillId="0" borderId="20" xfId="91" applyFont="1" applyFill="1" applyBorder="1" applyAlignment="1" applyProtection="1">
      <alignment horizontal="center" vertical="center" wrapText="1"/>
      <protection/>
    </xf>
    <xf numFmtId="0" fontId="2" fillId="0" borderId="22" xfId="91" applyFont="1" applyBorder="1" applyAlignment="1" applyProtection="1">
      <alignment horizontal="center" vertical="center" wrapText="1"/>
      <protection/>
    </xf>
    <xf numFmtId="0" fontId="2" fillId="0" borderId="20" xfId="91" applyFont="1" applyBorder="1" applyAlignment="1" applyProtection="1">
      <alignment horizontal="center" vertical="center" wrapText="1"/>
      <protection/>
    </xf>
    <xf numFmtId="0" fontId="2" fillId="0" borderId="19" xfId="91" applyFont="1" applyFill="1" applyBorder="1" applyAlignment="1" applyProtection="1">
      <alignment horizontal="center" vertical="center" wrapText="1"/>
      <protection/>
    </xf>
    <xf numFmtId="0" fontId="2" fillId="0" borderId="29" xfId="91" applyFont="1" applyFill="1" applyBorder="1" applyAlignment="1" applyProtection="1">
      <alignment horizontal="center" vertical="center" wrapText="1"/>
      <protection/>
    </xf>
    <xf numFmtId="0" fontId="2" fillId="0" borderId="30" xfId="91" applyFont="1" applyFill="1" applyBorder="1" applyAlignment="1" applyProtection="1">
      <alignment horizontal="center" vertical="center" wrapText="1"/>
      <protection/>
    </xf>
    <xf numFmtId="0" fontId="2" fillId="0" borderId="31" xfId="91" applyFont="1" applyFill="1" applyBorder="1" applyAlignment="1" applyProtection="1">
      <alignment horizontal="center" vertical="center" wrapText="1"/>
      <protection/>
    </xf>
    <xf numFmtId="0" fontId="2" fillId="0" borderId="24" xfId="91" applyFont="1" applyFill="1" applyBorder="1" applyAlignment="1" applyProtection="1">
      <alignment horizontal="center" vertical="center" wrapText="1"/>
      <protection/>
    </xf>
    <xf numFmtId="0" fontId="42" fillId="55" borderId="25" xfId="91" applyFont="1" applyFill="1" applyBorder="1" applyAlignment="1">
      <alignment horizontal="left" vertical="center" wrapText="1"/>
      <protection/>
    </xf>
    <xf numFmtId="0" fontId="2" fillId="0" borderId="21" xfId="91" applyFont="1" applyFill="1" applyBorder="1" applyAlignment="1" applyProtection="1">
      <alignment horizontal="center" vertical="center" wrapText="1"/>
      <protection/>
    </xf>
    <xf numFmtId="0" fontId="2" fillId="0" borderId="28" xfId="91" applyFont="1" applyFill="1" applyBorder="1" applyAlignment="1" applyProtection="1">
      <alignment horizontal="center" vertical="center" wrapText="1"/>
      <protection/>
    </xf>
    <xf numFmtId="0" fontId="2" fillId="0" borderId="26" xfId="91" applyFont="1" applyFill="1" applyBorder="1" applyAlignment="1" applyProtection="1">
      <alignment horizontal="center" vertical="center" wrapText="1"/>
      <protection/>
    </xf>
    <xf numFmtId="0" fontId="2" fillId="0" borderId="25" xfId="9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9" fillId="4" borderId="19" xfId="91" applyFont="1" applyFill="1" applyBorder="1" applyAlignment="1">
      <alignment horizontal="center" vertical="center" wrapText="1"/>
      <protection/>
    </xf>
    <xf numFmtId="0" fontId="42" fillId="0" borderId="25" xfId="91" applyFont="1" applyFill="1" applyBorder="1" applyAlignment="1">
      <alignment horizontal="left" wrapText="1"/>
      <protection/>
    </xf>
    <xf numFmtId="0" fontId="42" fillId="0" borderId="0" xfId="91" applyFont="1" applyFill="1" applyBorder="1" applyAlignment="1">
      <alignment horizontal="left" wrapText="1"/>
      <protection/>
    </xf>
    <xf numFmtId="0" fontId="2" fillId="0" borderId="23" xfId="91" applyFont="1" applyFill="1" applyBorder="1" applyAlignment="1" applyProtection="1">
      <alignment horizontal="center" vertical="center" wrapText="1"/>
      <protection/>
    </xf>
    <xf numFmtId="0" fontId="7" fillId="4" borderId="21" xfId="91" applyFont="1" applyFill="1" applyBorder="1" applyAlignment="1">
      <alignment horizontal="center" vertical="center" wrapText="1"/>
      <protection/>
    </xf>
    <xf numFmtId="0" fontId="7" fillId="4" borderId="27" xfId="91" applyFont="1" applyFill="1" applyBorder="1" applyAlignment="1">
      <alignment horizontal="center" vertical="center" wrapText="1"/>
      <protection/>
    </xf>
    <xf numFmtId="0" fontId="7" fillId="4" borderId="28" xfId="91" applyFont="1" applyFill="1" applyBorder="1" applyAlignment="1">
      <alignment horizontal="center" vertical="center" wrapText="1"/>
      <protection/>
    </xf>
    <xf numFmtId="0" fontId="9" fillId="4" borderId="21" xfId="91" applyFont="1" applyFill="1" applyBorder="1" applyAlignment="1">
      <alignment horizontal="center" vertical="center" wrapText="1"/>
      <protection/>
    </xf>
    <xf numFmtId="0" fontId="9" fillId="4" borderId="27" xfId="91" applyFont="1" applyFill="1" applyBorder="1" applyAlignment="1">
      <alignment horizontal="center" vertical="center" wrapText="1"/>
      <protection/>
    </xf>
    <xf numFmtId="0" fontId="9" fillId="4" borderId="28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 applyProtection="1">
      <alignment horizontal="center" vertical="top" wrapText="1"/>
      <protection/>
    </xf>
    <xf numFmtId="49" fontId="2" fillId="0" borderId="0" xfId="91" applyNumberFormat="1" applyFont="1" applyFill="1" applyAlignment="1" applyProtection="1">
      <alignment horizontal="right" wrapText="1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/>
      <protection locked="0"/>
    </xf>
    <xf numFmtId="0" fontId="9" fillId="4" borderId="19" xfId="91" applyFont="1" applyFill="1" applyBorder="1" applyAlignment="1">
      <alignment horizontal="center" vertical="center"/>
      <protection/>
    </xf>
    <xf numFmtId="0" fontId="8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84" fillId="0" borderId="22" xfId="0" applyFont="1" applyBorder="1" applyAlignment="1">
      <alignment horizontal="left" vertical="center" wrapText="1" indent="4"/>
    </xf>
    <xf numFmtId="0" fontId="84" fillId="0" borderId="20" xfId="0" applyFont="1" applyBorder="1" applyAlignment="1">
      <alignment horizontal="left" vertical="center" wrapText="1" indent="4"/>
    </xf>
    <xf numFmtId="0" fontId="42" fillId="0" borderId="2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/>
    </xf>
    <xf numFmtId="0" fontId="14" fillId="46" borderId="0" xfId="108" applyFill="1" applyAlignment="1">
      <alignment horizontal="center" vertical="center" wrapText="1"/>
      <protection/>
    </xf>
    <xf numFmtId="0" fontId="49" fillId="0" borderId="0" xfId="107" applyFont="1" applyAlignment="1">
      <alignment horizontal="center" wrapText="1"/>
      <protection/>
    </xf>
  </cellXfs>
  <cellStyles count="11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_Агинский БАО_1-Subvencii_0407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Тысячи [0]_sl100" xfId="120"/>
    <cellStyle name="Тысячи_sl100" xfId="121"/>
    <cellStyle name="Comma" xfId="122"/>
    <cellStyle name="Comma [0]" xfId="123"/>
    <cellStyle name="Финансовый 2" xfId="124"/>
    <cellStyle name="Хороший" xfId="125"/>
    <cellStyle name="Хороший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676275</xdr:colOff>
      <xdr:row>9</xdr:row>
      <xdr:rowOff>0</xdr:rowOff>
    </xdr:from>
    <xdr:ext cx="76200" cy="228600"/>
    <xdr:sp>
      <xdr:nvSpPr>
        <xdr:cNvPr id="1" name="Text Box 1"/>
        <xdr:cNvSpPr txBox="1">
          <a:spLocks noChangeArrowheads="1"/>
        </xdr:cNvSpPr>
      </xdr:nvSpPr>
      <xdr:spPr>
        <a:xfrm>
          <a:off x="6067425" y="2114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676275</xdr:colOff>
      <xdr:row>9</xdr:row>
      <xdr:rowOff>0</xdr:rowOff>
    </xdr:from>
    <xdr:ext cx="76200" cy="285750"/>
    <xdr:sp>
      <xdr:nvSpPr>
        <xdr:cNvPr id="2" name="Text Box 1"/>
        <xdr:cNvSpPr txBox="1">
          <a:spLocks noChangeArrowheads="1"/>
        </xdr:cNvSpPr>
      </xdr:nvSpPr>
      <xdr:spPr>
        <a:xfrm>
          <a:off x="6896100" y="2114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676275</xdr:colOff>
      <xdr:row>9</xdr:row>
      <xdr:rowOff>0</xdr:rowOff>
    </xdr:from>
    <xdr:ext cx="76200" cy="285750"/>
    <xdr:sp>
      <xdr:nvSpPr>
        <xdr:cNvPr id="3" name="Text Box 1"/>
        <xdr:cNvSpPr txBox="1">
          <a:spLocks noChangeArrowheads="1"/>
        </xdr:cNvSpPr>
      </xdr:nvSpPr>
      <xdr:spPr>
        <a:xfrm>
          <a:off x="6896100" y="2114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676275</xdr:colOff>
      <xdr:row>9</xdr:row>
      <xdr:rowOff>0</xdr:rowOff>
    </xdr:from>
    <xdr:ext cx="76200" cy="285750"/>
    <xdr:sp>
      <xdr:nvSpPr>
        <xdr:cNvPr id="4" name="Text Box 1"/>
        <xdr:cNvSpPr txBox="1">
          <a:spLocks noChangeArrowheads="1"/>
        </xdr:cNvSpPr>
      </xdr:nvSpPr>
      <xdr:spPr>
        <a:xfrm>
          <a:off x="6896100" y="2114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180975</xdr:colOff>
      <xdr:row>10</xdr:row>
      <xdr:rowOff>0</xdr:rowOff>
    </xdr:from>
    <xdr:to>
      <xdr:col>0</xdr:col>
      <xdr:colOff>1714500</xdr:colOff>
      <xdr:row>12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362200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0" cy="180975"/>
    <xdr:sp>
      <xdr:nvSpPr>
        <xdr:cNvPr id="1" name="Text Box 1"/>
        <xdr:cNvSpPr txBox="1">
          <a:spLocks noChangeArrowheads="1"/>
        </xdr:cNvSpPr>
      </xdr:nvSpPr>
      <xdr:spPr>
        <a:xfrm>
          <a:off x="41529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>
      <xdr:nvSpPr>
        <xdr:cNvPr id="2" name="Text Box 2"/>
        <xdr:cNvSpPr txBox="1">
          <a:spLocks noChangeArrowheads="1"/>
        </xdr:cNvSpPr>
      </xdr:nvSpPr>
      <xdr:spPr>
        <a:xfrm>
          <a:off x="41529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>
      <xdr:nvSpPr>
        <xdr:cNvPr id="3" name="Text Box 3"/>
        <xdr:cNvSpPr txBox="1">
          <a:spLocks noChangeArrowheads="1"/>
        </xdr:cNvSpPr>
      </xdr:nvSpPr>
      <xdr:spPr>
        <a:xfrm>
          <a:off x="41529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>
      <xdr:nvSpPr>
        <xdr:cNvPr id="4" name="Text Box 4"/>
        <xdr:cNvSpPr txBox="1">
          <a:spLocks noChangeArrowheads="1"/>
        </xdr:cNvSpPr>
      </xdr:nvSpPr>
      <xdr:spPr>
        <a:xfrm>
          <a:off x="41529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>
      <xdr:nvSpPr>
        <xdr:cNvPr id="5" name="Text Box 5"/>
        <xdr:cNvSpPr txBox="1">
          <a:spLocks noChangeArrowheads="1"/>
        </xdr:cNvSpPr>
      </xdr:nvSpPr>
      <xdr:spPr>
        <a:xfrm>
          <a:off x="41529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>
      <xdr:nvSpPr>
        <xdr:cNvPr id="6" name="Text Box 9"/>
        <xdr:cNvSpPr txBox="1">
          <a:spLocks noChangeArrowheads="1"/>
        </xdr:cNvSpPr>
      </xdr:nvSpPr>
      <xdr:spPr>
        <a:xfrm>
          <a:off x="41529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0" cy="190500"/>
    <xdr:sp>
      <xdr:nvSpPr>
        <xdr:cNvPr id="7" name="Text Box 17"/>
        <xdr:cNvSpPr txBox="1">
          <a:spLocks noChangeArrowheads="1"/>
        </xdr:cNvSpPr>
      </xdr:nvSpPr>
      <xdr:spPr>
        <a:xfrm>
          <a:off x="4152900" y="49244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11</xdr:row>
      <xdr:rowOff>9525</xdr:rowOff>
    </xdr:from>
    <xdr:ext cx="0" cy="190500"/>
    <xdr:sp>
      <xdr:nvSpPr>
        <xdr:cNvPr id="8" name="Text Box 18"/>
        <xdr:cNvSpPr txBox="1">
          <a:spLocks noChangeArrowheads="1"/>
        </xdr:cNvSpPr>
      </xdr:nvSpPr>
      <xdr:spPr>
        <a:xfrm>
          <a:off x="6038850" y="49244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11</xdr:row>
      <xdr:rowOff>9525</xdr:rowOff>
    </xdr:from>
    <xdr:ext cx="0" cy="190500"/>
    <xdr:sp>
      <xdr:nvSpPr>
        <xdr:cNvPr id="9" name="Text Box 18"/>
        <xdr:cNvSpPr txBox="1">
          <a:spLocks noChangeArrowheads="1"/>
        </xdr:cNvSpPr>
      </xdr:nvSpPr>
      <xdr:spPr>
        <a:xfrm>
          <a:off x="6038850" y="49244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11</xdr:row>
      <xdr:rowOff>9525</xdr:rowOff>
    </xdr:from>
    <xdr:ext cx="0" cy="190500"/>
    <xdr:sp>
      <xdr:nvSpPr>
        <xdr:cNvPr id="10" name="Text Box 18"/>
        <xdr:cNvSpPr txBox="1">
          <a:spLocks noChangeArrowheads="1"/>
        </xdr:cNvSpPr>
      </xdr:nvSpPr>
      <xdr:spPr>
        <a:xfrm>
          <a:off x="6038850" y="49244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695325</xdr:colOff>
      <xdr:row>1</xdr:row>
      <xdr:rowOff>0</xdr:rowOff>
    </xdr:from>
    <xdr:ext cx="0" cy="381000"/>
    <xdr:sp>
      <xdr:nvSpPr>
        <xdr:cNvPr id="11" name="Text Box 18"/>
        <xdr:cNvSpPr txBox="1">
          <a:spLocks noChangeArrowheads="1"/>
        </xdr:cNvSpPr>
      </xdr:nvSpPr>
      <xdr:spPr>
        <a:xfrm>
          <a:off x="6734175" y="1905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9525</xdr:rowOff>
    </xdr:from>
    <xdr:ext cx="0" cy="381000"/>
    <xdr:sp>
      <xdr:nvSpPr>
        <xdr:cNvPr id="12" name="Text Box 17"/>
        <xdr:cNvSpPr txBox="1">
          <a:spLocks noChangeArrowheads="1"/>
        </xdr:cNvSpPr>
      </xdr:nvSpPr>
      <xdr:spPr>
        <a:xfrm>
          <a:off x="4152900" y="46005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10</xdr:row>
      <xdr:rowOff>9525</xdr:rowOff>
    </xdr:from>
    <xdr:ext cx="0" cy="381000"/>
    <xdr:sp>
      <xdr:nvSpPr>
        <xdr:cNvPr id="13" name="Text Box 18"/>
        <xdr:cNvSpPr txBox="1">
          <a:spLocks noChangeArrowheads="1"/>
        </xdr:cNvSpPr>
      </xdr:nvSpPr>
      <xdr:spPr>
        <a:xfrm>
          <a:off x="6038850" y="46005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10</xdr:row>
      <xdr:rowOff>9525</xdr:rowOff>
    </xdr:from>
    <xdr:ext cx="0" cy="381000"/>
    <xdr:sp>
      <xdr:nvSpPr>
        <xdr:cNvPr id="14" name="Text Box 18"/>
        <xdr:cNvSpPr txBox="1">
          <a:spLocks noChangeArrowheads="1"/>
        </xdr:cNvSpPr>
      </xdr:nvSpPr>
      <xdr:spPr>
        <a:xfrm>
          <a:off x="6038850" y="46005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10</xdr:row>
      <xdr:rowOff>9525</xdr:rowOff>
    </xdr:from>
    <xdr:ext cx="0" cy="381000"/>
    <xdr:sp>
      <xdr:nvSpPr>
        <xdr:cNvPr id="15" name="Text Box 18"/>
        <xdr:cNvSpPr txBox="1">
          <a:spLocks noChangeArrowheads="1"/>
        </xdr:cNvSpPr>
      </xdr:nvSpPr>
      <xdr:spPr>
        <a:xfrm>
          <a:off x="6038850" y="46005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685800</xdr:colOff>
      <xdr:row>1</xdr:row>
      <xdr:rowOff>0</xdr:rowOff>
    </xdr:from>
    <xdr:ext cx="19050" cy="190500"/>
    <xdr:sp>
      <xdr:nvSpPr>
        <xdr:cNvPr id="1" name="Text Box 1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>
      <xdr:nvSpPr>
        <xdr:cNvPr id="2" name="Text Box 2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>
      <xdr:nvSpPr>
        <xdr:cNvPr id="3" name="Text Box 3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>
      <xdr:nvSpPr>
        <xdr:cNvPr id="4" name="Text Box 4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>
      <xdr:nvSpPr>
        <xdr:cNvPr id="5" name="Text Box 5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>
      <xdr:nvSpPr>
        <xdr:cNvPr id="6" name="Text Box 9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85725" cy="190500"/>
    <xdr:sp>
      <xdr:nvSpPr>
        <xdr:cNvPr id="7" name="Text Box 18"/>
        <xdr:cNvSpPr txBox="1">
          <a:spLocks noChangeArrowheads="1"/>
        </xdr:cNvSpPr>
      </xdr:nvSpPr>
      <xdr:spPr>
        <a:xfrm>
          <a:off x="6143625" y="190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525" cy="190500"/>
    <xdr:sp>
      <xdr:nvSpPr>
        <xdr:cNvPr id="8" name="Text Box 17"/>
        <xdr:cNvSpPr txBox="1">
          <a:spLocks noChangeArrowheads="1"/>
        </xdr:cNvSpPr>
      </xdr:nvSpPr>
      <xdr:spPr>
        <a:xfrm>
          <a:off x="6858000" y="48006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114300</xdr:rowOff>
    </xdr:from>
    <xdr:ext cx="9525" cy="76200"/>
    <xdr:sp>
      <xdr:nvSpPr>
        <xdr:cNvPr id="9" name="Text Box 17"/>
        <xdr:cNvSpPr txBox="1">
          <a:spLocks noChangeArrowheads="1"/>
        </xdr:cNvSpPr>
      </xdr:nvSpPr>
      <xdr:spPr>
        <a:xfrm>
          <a:off x="6858000" y="49149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114300</xdr:rowOff>
    </xdr:from>
    <xdr:ext cx="9525" cy="76200"/>
    <xdr:sp>
      <xdr:nvSpPr>
        <xdr:cNvPr id="10" name="Text Box 17"/>
        <xdr:cNvSpPr txBox="1">
          <a:spLocks noChangeArrowheads="1"/>
        </xdr:cNvSpPr>
      </xdr:nvSpPr>
      <xdr:spPr>
        <a:xfrm>
          <a:off x="6858000" y="11306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114300</xdr:rowOff>
    </xdr:from>
    <xdr:ext cx="9525" cy="76200"/>
    <xdr:sp>
      <xdr:nvSpPr>
        <xdr:cNvPr id="11" name="Text Box 17"/>
        <xdr:cNvSpPr txBox="1">
          <a:spLocks noChangeArrowheads="1"/>
        </xdr:cNvSpPr>
      </xdr:nvSpPr>
      <xdr:spPr>
        <a:xfrm>
          <a:off x="8334375" y="11306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114300</xdr:rowOff>
    </xdr:from>
    <xdr:ext cx="9525" cy="76200"/>
    <xdr:sp>
      <xdr:nvSpPr>
        <xdr:cNvPr id="12" name="Text Box 17"/>
        <xdr:cNvSpPr txBox="1">
          <a:spLocks noChangeArrowheads="1"/>
        </xdr:cNvSpPr>
      </xdr:nvSpPr>
      <xdr:spPr>
        <a:xfrm>
          <a:off x="8334375" y="11306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9525" cy="190500"/>
    <xdr:sp>
      <xdr:nvSpPr>
        <xdr:cNvPr id="13" name="Text Box 17"/>
        <xdr:cNvSpPr txBox="1">
          <a:spLocks noChangeArrowheads="1"/>
        </xdr:cNvSpPr>
      </xdr:nvSpPr>
      <xdr:spPr>
        <a:xfrm>
          <a:off x="9705975" y="111918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114300</xdr:rowOff>
    </xdr:from>
    <xdr:ext cx="9525" cy="76200"/>
    <xdr:sp>
      <xdr:nvSpPr>
        <xdr:cNvPr id="14" name="Text Box 17"/>
        <xdr:cNvSpPr txBox="1">
          <a:spLocks noChangeArrowheads="1"/>
        </xdr:cNvSpPr>
      </xdr:nvSpPr>
      <xdr:spPr>
        <a:xfrm>
          <a:off x="9705975" y="11306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525" cy="190500"/>
    <xdr:sp>
      <xdr:nvSpPr>
        <xdr:cNvPr id="15" name="Text Box 17"/>
        <xdr:cNvSpPr txBox="1">
          <a:spLocks noChangeArrowheads="1"/>
        </xdr:cNvSpPr>
      </xdr:nvSpPr>
      <xdr:spPr>
        <a:xfrm>
          <a:off x="10391775" y="111918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114300</xdr:rowOff>
    </xdr:from>
    <xdr:ext cx="9525" cy="76200"/>
    <xdr:sp>
      <xdr:nvSpPr>
        <xdr:cNvPr id="16" name="Text Box 17"/>
        <xdr:cNvSpPr txBox="1">
          <a:spLocks noChangeArrowheads="1"/>
        </xdr:cNvSpPr>
      </xdr:nvSpPr>
      <xdr:spPr>
        <a:xfrm>
          <a:off x="10391775" y="11306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>
      <xdr:nvSpPr>
        <xdr:cNvPr id="17" name="Text Box 1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>
      <xdr:nvSpPr>
        <xdr:cNvPr id="18" name="Text Box 2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>
      <xdr:nvSpPr>
        <xdr:cNvPr id="19" name="Text Box 3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>
      <xdr:nvSpPr>
        <xdr:cNvPr id="20" name="Text Box 4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>
      <xdr:nvSpPr>
        <xdr:cNvPr id="21" name="Text Box 5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>
      <xdr:nvSpPr>
        <xdr:cNvPr id="22" name="Text Box 9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85725" cy="190500"/>
    <xdr:sp>
      <xdr:nvSpPr>
        <xdr:cNvPr id="23" name="Text Box 18"/>
        <xdr:cNvSpPr txBox="1">
          <a:spLocks noChangeArrowheads="1"/>
        </xdr:cNvSpPr>
      </xdr:nvSpPr>
      <xdr:spPr>
        <a:xfrm>
          <a:off x="3371850" y="190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525" cy="190500"/>
    <xdr:sp>
      <xdr:nvSpPr>
        <xdr:cNvPr id="24" name="Text Box 17"/>
        <xdr:cNvSpPr txBox="1">
          <a:spLocks noChangeArrowheads="1"/>
        </xdr:cNvSpPr>
      </xdr:nvSpPr>
      <xdr:spPr>
        <a:xfrm>
          <a:off x="4105275" y="111918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114300</xdr:rowOff>
    </xdr:from>
    <xdr:ext cx="9525" cy="76200"/>
    <xdr:sp>
      <xdr:nvSpPr>
        <xdr:cNvPr id="25" name="Text Box 17"/>
        <xdr:cNvSpPr txBox="1">
          <a:spLocks noChangeArrowheads="1"/>
        </xdr:cNvSpPr>
      </xdr:nvSpPr>
      <xdr:spPr>
        <a:xfrm>
          <a:off x="4105275" y="11306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9525</xdr:rowOff>
    </xdr:from>
    <xdr:ext cx="0" cy="304800"/>
    <xdr:sp>
      <xdr:nvSpPr>
        <xdr:cNvPr id="26" name="Text Box 17"/>
        <xdr:cNvSpPr txBox="1">
          <a:spLocks noChangeArrowheads="1"/>
        </xdr:cNvSpPr>
      </xdr:nvSpPr>
      <xdr:spPr>
        <a:xfrm>
          <a:off x="4105275" y="127063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23</xdr:row>
      <xdr:rowOff>9525</xdr:rowOff>
    </xdr:from>
    <xdr:ext cx="66675" cy="304800"/>
    <xdr:sp>
      <xdr:nvSpPr>
        <xdr:cNvPr id="27" name="Text Box 18"/>
        <xdr:cNvSpPr txBox="1">
          <a:spLocks noChangeArrowheads="1"/>
        </xdr:cNvSpPr>
      </xdr:nvSpPr>
      <xdr:spPr>
        <a:xfrm>
          <a:off x="6143625" y="127063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23</xdr:row>
      <xdr:rowOff>9525</xdr:rowOff>
    </xdr:from>
    <xdr:ext cx="66675" cy="304800"/>
    <xdr:sp>
      <xdr:nvSpPr>
        <xdr:cNvPr id="28" name="Text Box 18"/>
        <xdr:cNvSpPr txBox="1">
          <a:spLocks noChangeArrowheads="1"/>
        </xdr:cNvSpPr>
      </xdr:nvSpPr>
      <xdr:spPr>
        <a:xfrm>
          <a:off x="6143625" y="127063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23</xdr:row>
      <xdr:rowOff>9525</xdr:rowOff>
    </xdr:from>
    <xdr:ext cx="66675" cy="304800"/>
    <xdr:sp>
      <xdr:nvSpPr>
        <xdr:cNvPr id="29" name="Text Box 18"/>
        <xdr:cNvSpPr txBox="1">
          <a:spLocks noChangeArrowheads="1"/>
        </xdr:cNvSpPr>
      </xdr:nvSpPr>
      <xdr:spPr>
        <a:xfrm>
          <a:off x="6143625" y="127063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53"/>
  <sheetViews>
    <sheetView showZeros="0" zoomScaleSheetLayoutView="85" zoomScalePageLayoutView="0" workbookViewId="0" topLeftCell="A1">
      <selection activeCell="G43" sqref="G43"/>
    </sheetView>
  </sheetViews>
  <sheetFormatPr defaultColWidth="9.140625" defaultRowHeight="15"/>
  <cols>
    <col min="1" max="1" width="63.28125" style="0" customWidth="1"/>
    <col min="2" max="2" width="7.7109375" style="0" customWidth="1"/>
    <col min="3" max="3" width="9.8515625" style="0" customWidth="1"/>
    <col min="4" max="4" width="12.421875" style="0" customWidth="1"/>
    <col min="5" max="5" width="20.57421875" style="0" customWidth="1"/>
    <col min="6" max="6" width="16.00390625" style="0" customWidth="1"/>
    <col min="7" max="7" width="21.28125" style="0" customWidth="1"/>
    <col min="8" max="8" width="3.8515625" style="0" customWidth="1"/>
    <col min="9" max="9" width="18.8515625" style="0" customWidth="1"/>
    <col min="10" max="10" width="18.57421875" style="0" bestFit="1" customWidth="1"/>
    <col min="11" max="11" width="14.57421875" style="0" customWidth="1"/>
    <col min="12" max="12" width="11.140625" style="0" customWidth="1"/>
    <col min="13" max="13" width="18.421875" style="0" customWidth="1"/>
    <col min="14" max="14" width="11.00390625" style="0" customWidth="1"/>
    <col min="15" max="15" width="11.57421875" style="0" customWidth="1"/>
    <col min="16" max="16" width="11.421875" style="0" customWidth="1"/>
  </cols>
  <sheetData>
    <row r="1" spans="1:17" ht="15">
      <c r="A1" s="89" t="s">
        <v>243</v>
      </c>
      <c r="B1" s="90" t="s">
        <v>242</v>
      </c>
      <c r="C1" s="91" t="s">
        <v>262</v>
      </c>
      <c r="D1" s="91" t="s">
        <v>263</v>
      </c>
      <c r="E1" s="92"/>
      <c r="F1" s="92"/>
      <c r="G1" s="93"/>
      <c r="H1" s="94"/>
      <c r="I1" s="94"/>
      <c r="J1" s="94"/>
      <c r="K1" s="94"/>
      <c r="L1" s="94"/>
      <c r="M1" s="94"/>
      <c r="N1" s="94"/>
      <c r="O1" s="94"/>
      <c r="P1" s="94"/>
      <c r="Q1" s="137"/>
    </row>
    <row r="2" spans="1:17" ht="24.75" customHeight="1">
      <c r="A2" s="201" t="s">
        <v>157</v>
      </c>
      <c r="B2" s="202"/>
      <c r="C2" s="202"/>
      <c r="D2" s="202"/>
      <c r="E2" s="203"/>
      <c r="F2" s="204" t="s">
        <v>0</v>
      </c>
      <c r="G2" s="205"/>
      <c r="H2" s="94"/>
      <c r="I2" s="94"/>
      <c r="J2" s="94"/>
      <c r="K2" s="94"/>
      <c r="L2" s="94"/>
      <c r="M2" s="94"/>
      <c r="N2" s="94"/>
      <c r="O2" s="94"/>
      <c r="P2" s="94"/>
      <c r="Q2" s="137"/>
    </row>
    <row r="3" spans="1:17" ht="15" customHeight="1">
      <c r="A3" s="206" t="s">
        <v>254</v>
      </c>
      <c r="B3" s="207"/>
      <c r="C3" s="207"/>
      <c r="D3" s="207"/>
      <c r="E3" s="208"/>
      <c r="F3" s="209" t="s">
        <v>1</v>
      </c>
      <c r="G3" s="210"/>
      <c r="H3" s="94"/>
      <c r="I3" s="94"/>
      <c r="J3" s="94"/>
      <c r="K3" s="94"/>
      <c r="L3" s="94"/>
      <c r="M3" s="94"/>
      <c r="N3" s="94"/>
      <c r="O3" s="94"/>
      <c r="P3" s="94"/>
      <c r="Q3" s="137"/>
    </row>
    <row r="4" spans="1:17" ht="39" customHeight="1">
      <c r="A4" s="206" t="s">
        <v>158</v>
      </c>
      <c r="B4" s="207"/>
      <c r="C4" s="207"/>
      <c r="D4" s="207"/>
      <c r="E4" s="208"/>
      <c r="F4" s="184" t="s">
        <v>196</v>
      </c>
      <c r="G4" s="185"/>
      <c r="H4" s="94"/>
      <c r="I4" s="94"/>
      <c r="J4" s="94"/>
      <c r="K4" s="94"/>
      <c r="L4" s="94"/>
      <c r="M4" s="94"/>
      <c r="N4" s="94"/>
      <c r="O4" s="94"/>
      <c r="P4" s="94"/>
      <c r="Q4" s="137"/>
    </row>
    <row r="5" spans="1:17" ht="8.25" customHeight="1">
      <c r="A5" s="95"/>
      <c r="B5" s="96"/>
      <c r="C5" s="96"/>
      <c r="D5" s="97"/>
      <c r="E5" s="97"/>
      <c r="F5" s="97"/>
      <c r="G5" s="98"/>
      <c r="H5" s="94"/>
      <c r="I5" s="94"/>
      <c r="J5" s="94"/>
      <c r="K5" s="94"/>
      <c r="L5" s="94"/>
      <c r="M5" s="94"/>
      <c r="N5" s="94"/>
      <c r="O5" s="94"/>
      <c r="P5" s="94"/>
      <c r="Q5" s="137"/>
    </row>
    <row r="6" spans="1:17" ht="15.75">
      <c r="A6" s="190" t="s">
        <v>261</v>
      </c>
      <c r="B6" s="190"/>
      <c r="C6" s="190"/>
      <c r="D6" s="190"/>
      <c r="E6" s="190"/>
      <c r="F6" s="190"/>
      <c r="G6" s="190"/>
      <c r="H6" s="94"/>
      <c r="I6" s="94"/>
      <c r="J6" s="94"/>
      <c r="K6" s="94"/>
      <c r="L6" s="94"/>
      <c r="M6" s="94"/>
      <c r="N6" s="94"/>
      <c r="O6" s="94"/>
      <c r="P6" s="94"/>
      <c r="Q6" s="137"/>
    </row>
    <row r="7" spans="1:17" ht="20.25" customHeight="1">
      <c r="A7" s="199" t="s">
        <v>152</v>
      </c>
      <c r="B7" s="199"/>
      <c r="C7" s="199"/>
      <c r="D7" s="199"/>
      <c r="E7" s="199"/>
      <c r="F7" s="199"/>
      <c r="G7" s="199"/>
      <c r="H7" s="94"/>
      <c r="I7" s="94"/>
      <c r="J7" s="94"/>
      <c r="K7" s="94"/>
      <c r="L7" s="94"/>
      <c r="M7" s="94"/>
      <c r="N7" s="94"/>
      <c r="O7" s="94"/>
      <c r="P7" s="94"/>
      <c r="Q7" s="137"/>
    </row>
    <row r="8" spans="1:17" s="16" customFormat="1" ht="15.75">
      <c r="A8" s="190"/>
      <c r="B8" s="190"/>
      <c r="C8" s="190"/>
      <c r="D8" s="190"/>
      <c r="E8" s="190"/>
      <c r="F8" s="190"/>
      <c r="G8" s="190"/>
      <c r="H8" s="99"/>
      <c r="I8" s="100"/>
      <c r="J8" s="100"/>
      <c r="K8" s="100"/>
      <c r="L8" s="100"/>
      <c r="M8" s="100"/>
      <c r="N8" s="100"/>
      <c r="O8" s="100"/>
      <c r="P8" s="100"/>
      <c r="Q8" s="144"/>
    </row>
    <row r="9" spans="1:17" s="16" customFormat="1" ht="12.75">
      <c r="A9" s="191" t="s">
        <v>160</v>
      </c>
      <c r="B9" s="191"/>
      <c r="C9" s="191"/>
      <c r="D9" s="191"/>
      <c r="E9" s="191"/>
      <c r="F9" s="191"/>
      <c r="G9" s="191"/>
      <c r="H9" s="135"/>
      <c r="I9" s="100"/>
      <c r="J9" s="100"/>
      <c r="K9" s="100"/>
      <c r="L9" s="100"/>
      <c r="M9" s="100"/>
      <c r="N9" s="100"/>
      <c r="O9" s="100"/>
      <c r="P9" s="100"/>
      <c r="Q9" s="144"/>
    </row>
    <row r="10" spans="1:17" ht="19.5" customHeight="1">
      <c r="A10" s="200" t="s">
        <v>2</v>
      </c>
      <c r="B10" s="200"/>
      <c r="C10" s="200"/>
      <c r="D10" s="200"/>
      <c r="E10" s="200"/>
      <c r="F10" s="200"/>
      <c r="G10" s="200"/>
      <c r="H10" s="136"/>
      <c r="I10" s="94"/>
      <c r="J10" s="94"/>
      <c r="K10" s="94"/>
      <c r="L10" s="94"/>
      <c r="M10" s="94"/>
      <c r="N10" s="94"/>
      <c r="O10" s="94"/>
      <c r="P10" s="94"/>
      <c r="Q10" s="137"/>
    </row>
    <row r="11" spans="1:17" ht="15.75" customHeight="1">
      <c r="A11" s="101" t="s">
        <v>3</v>
      </c>
      <c r="B11" s="188" t="s">
        <v>268</v>
      </c>
      <c r="C11" s="188"/>
      <c r="D11" s="102">
        <v>2017</v>
      </c>
      <c r="E11" s="103" t="s">
        <v>161</v>
      </c>
      <c r="F11" s="94"/>
      <c r="G11" s="104"/>
      <c r="H11" s="94"/>
      <c r="I11" s="94"/>
      <c r="J11" s="94"/>
      <c r="K11" s="94"/>
      <c r="L11" s="94"/>
      <c r="M11" s="94"/>
      <c r="N11" s="94"/>
      <c r="O11" s="94"/>
      <c r="P11" s="94"/>
      <c r="Q11" s="137"/>
    </row>
    <row r="12" spans="1:17" ht="15">
      <c r="A12" s="189" t="s">
        <v>4</v>
      </c>
      <c r="B12" s="189"/>
      <c r="C12" s="189"/>
      <c r="D12" s="189"/>
      <c r="E12" s="189"/>
      <c r="F12" s="105"/>
      <c r="G12" s="105"/>
      <c r="H12" s="94"/>
      <c r="I12" s="94"/>
      <c r="J12" s="94"/>
      <c r="K12" s="94"/>
      <c r="L12" s="94"/>
      <c r="M12" s="94"/>
      <c r="N12" s="94"/>
      <c r="O12" s="94"/>
      <c r="P12" s="94"/>
      <c r="Q12" s="137"/>
    </row>
    <row r="13" spans="1:17" ht="15" customHeight="1">
      <c r="A13" s="183" t="s">
        <v>156</v>
      </c>
      <c r="B13" s="183"/>
      <c r="C13" s="183"/>
      <c r="D13" s="183"/>
      <c r="E13" s="183"/>
      <c r="F13" s="183"/>
      <c r="G13" s="183"/>
      <c r="H13" s="94"/>
      <c r="I13" s="94"/>
      <c r="J13" s="94"/>
      <c r="K13" s="94"/>
      <c r="L13" s="94"/>
      <c r="M13" s="94"/>
      <c r="N13" s="94"/>
      <c r="O13" s="94"/>
      <c r="P13" s="94"/>
      <c r="Q13" s="137"/>
    </row>
    <row r="14" spans="1:17" ht="27.75" customHeight="1">
      <c r="A14" s="192" t="s">
        <v>5</v>
      </c>
      <c r="B14" s="195" t="s">
        <v>6</v>
      </c>
      <c r="C14" s="192" t="s">
        <v>7</v>
      </c>
      <c r="D14" s="184" t="s">
        <v>8</v>
      </c>
      <c r="E14" s="198"/>
      <c r="F14" s="198"/>
      <c r="G14" s="185"/>
      <c r="H14" s="94"/>
      <c r="I14" s="94"/>
      <c r="J14" s="94"/>
      <c r="K14" s="94"/>
      <c r="L14" s="94"/>
      <c r="M14" s="94"/>
      <c r="N14" s="94"/>
      <c r="O14" s="94"/>
      <c r="P14" s="94"/>
      <c r="Q14" s="137"/>
    </row>
    <row r="15" spans="1:17" ht="15">
      <c r="A15" s="193"/>
      <c r="B15" s="196"/>
      <c r="C15" s="193"/>
      <c r="D15" s="184" t="s">
        <v>9</v>
      </c>
      <c r="E15" s="185"/>
      <c r="F15" s="184" t="s">
        <v>10</v>
      </c>
      <c r="G15" s="185"/>
      <c r="H15" s="94"/>
      <c r="I15" s="94"/>
      <c r="J15" s="94"/>
      <c r="K15" s="94"/>
      <c r="L15" s="94"/>
      <c r="M15" s="94"/>
      <c r="N15" s="94"/>
      <c r="O15" s="94"/>
      <c r="P15" s="94"/>
      <c r="Q15" s="137"/>
    </row>
    <row r="16" spans="1:17" ht="25.5" customHeight="1">
      <c r="A16" s="194"/>
      <c r="B16" s="197"/>
      <c r="C16" s="194"/>
      <c r="D16" s="106" t="s">
        <v>11</v>
      </c>
      <c r="E16" s="107" t="s">
        <v>12</v>
      </c>
      <c r="F16" s="106" t="s">
        <v>11</v>
      </c>
      <c r="G16" s="107" t="s">
        <v>12</v>
      </c>
      <c r="H16" s="94"/>
      <c r="I16" s="173" t="s">
        <v>13</v>
      </c>
      <c r="J16" s="174"/>
      <c r="K16" s="174"/>
      <c r="L16" s="174"/>
      <c r="M16" s="174"/>
      <c r="N16" s="175"/>
      <c r="O16" s="94"/>
      <c r="P16" s="94"/>
      <c r="Q16" s="137"/>
    </row>
    <row r="17" spans="1:17" ht="15">
      <c r="A17" s="107" t="s">
        <v>14</v>
      </c>
      <c r="B17" s="108" t="s">
        <v>15</v>
      </c>
      <c r="C17" s="109">
        <v>1</v>
      </c>
      <c r="D17" s="110">
        <v>2</v>
      </c>
      <c r="E17" s="110">
        <v>3</v>
      </c>
      <c r="F17" s="110">
        <v>4</v>
      </c>
      <c r="G17" s="110">
        <v>5</v>
      </c>
      <c r="H17" s="94"/>
      <c r="I17" s="111" t="s">
        <v>16</v>
      </c>
      <c r="J17" s="111" t="s">
        <v>17</v>
      </c>
      <c r="K17" s="111" t="s">
        <v>18</v>
      </c>
      <c r="L17" s="111" t="s">
        <v>188</v>
      </c>
      <c r="M17" s="111" t="s">
        <v>189</v>
      </c>
      <c r="N17" s="111" t="s">
        <v>19</v>
      </c>
      <c r="O17" s="94"/>
      <c r="P17" s="94"/>
      <c r="Q17" s="137"/>
    </row>
    <row r="18" spans="1:17" ht="15">
      <c r="A18" s="112" t="s">
        <v>20</v>
      </c>
      <c r="B18" s="108" t="s">
        <v>21</v>
      </c>
      <c r="C18" s="113">
        <v>34</v>
      </c>
      <c r="D18" s="113">
        <v>8</v>
      </c>
      <c r="E18" s="113">
        <v>8</v>
      </c>
      <c r="F18" s="113">
        <v>8</v>
      </c>
      <c r="G18" s="113">
        <v>8</v>
      </c>
      <c r="H18" s="94"/>
      <c r="I18" s="114">
        <v>110</v>
      </c>
      <c r="J18" s="115">
        <f>IF(C18&gt;=D18,0,C18-D18)</f>
        <v>0</v>
      </c>
      <c r="K18" s="115">
        <f>IF(D18&gt;=E18,0,D18-E18)</f>
        <v>0</v>
      </c>
      <c r="L18" s="115">
        <f>IF(D18&gt;=F18,0,D18-F18)</f>
        <v>0</v>
      </c>
      <c r="M18" s="115">
        <f>IF(E18&gt;=G18,0,E18-G18)</f>
        <v>0</v>
      </c>
      <c r="N18" s="115">
        <f>IF(F18&gt;=G18,0,F18-G18)</f>
        <v>0</v>
      </c>
      <c r="O18" s="94"/>
      <c r="P18" s="94"/>
      <c r="Q18" s="137"/>
    </row>
    <row r="19" spans="1:17" ht="39.75" customHeight="1">
      <c r="A19" s="112" t="s">
        <v>22</v>
      </c>
      <c r="B19" s="108" t="s">
        <v>23</v>
      </c>
      <c r="C19" s="113"/>
      <c r="D19" s="113"/>
      <c r="E19" s="113"/>
      <c r="F19" s="113"/>
      <c r="G19" s="113"/>
      <c r="H19" s="94"/>
      <c r="I19" s="114">
        <v>120</v>
      </c>
      <c r="J19" s="115">
        <f>IF(C19&gt;=D19,0,C19-D19)</f>
        <v>0</v>
      </c>
      <c r="K19" s="115">
        <f>IF(D19&gt;=E19,0,D19-E19)</f>
        <v>0</v>
      </c>
      <c r="L19" s="115">
        <f>IF(D19&gt;=F19,0,D19-F19)</f>
        <v>0</v>
      </c>
      <c r="M19" s="115">
        <f>IF(E19&gt;=G19,0,E19-G19)</f>
        <v>0</v>
      </c>
      <c r="N19" s="115">
        <f>IF(F19&gt;=G19,0,F19-G19)</f>
        <v>0</v>
      </c>
      <c r="O19" s="94"/>
      <c r="P19" s="94"/>
      <c r="Q19" s="137"/>
    </row>
    <row r="20" spans="1:17" ht="15">
      <c r="A20" s="112" t="s">
        <v>24</v>
      </c>
      <c r="B20" s="108" t="s">
        <v>25</v>
      </c>
      <c r="C20" s="113">
        <v>302</v>
      </c>
      <c r="D20" s="113">
        <v>216</v>
      </c>
      <c r="E20" s="116" t="s">
        <v>26</v>
      </c>
      <c r="F20" s="113">
        <v>210</v>
      </c>
      <c r="G20" s="110" t="s">
        <v>26</v>
      </c>
      <c r="H20" s="94"/>
      <c r="I20" s="114">
        <v>130</v>
      </c>
      <c r="J20" s="115">
        <f>IF(C20&gt;=D20,0,C20-D20)</f>
        <v>0</v>
      </c>
      <c r="K20" s="117" t="s">
        <v>26</v>
      </c>
      <c r="L20" s="115">
        <f>IF(D20&gt;=F20,0,D20-F20)</f>
        <v>0</v>
      </c>
      <c r="M20" s="117" t="s">
        <v>26</v>
      </c>
      <c r="N20" s="117" t="s">
        <v>26</v>
      </c>
      <c r="O20" s="94"/>
      <c r="P20" s="94"/>
      <c r="Q20" s="137"/>
    </row>
    <row r="21" spans="1:17" ht="15">
      <c r="A21" s="118" t="s">
        <v>27</v>
      </c>
      <c r="B21" s="108" t="s">
        <v>28</v>
      </c>
      <c r="C21" s="119">
        <f>SUM(C18:C20)</f>
        <v>336</v>
      </c>
      <c r="D21" s="119">
        <f>SUM(D18:D20)</f>
        <v>224</v>
      </c>
      <c r="E21" s="119">
        <f>SUM(E18:E20)</f>
        <v>8</v>
      </c>
      <c r="F21" s="119">
        <f>SUM(F18:F20)</f>
        <v>218</v>
      </c>
      <c r="G21" s="119">
        <f>SUM(G18:G20)</f>
        <v>8</v>
      </c>
      <c r="H21" s="94"/>
      <c r="I21" s="94"/>
      <c r="J21" s="94"/>
      <c r="K21" s="94"/>
      <c r="L21" s="94"/>
      <c r="M21" s="94"/>
      <c r="N21" s="94"/>
      <c r="O21" s="94"/>
      <c r="P21" s="94"/>
      <c r="Q21" s="137"/>
    </row>
    <row r="22" spans="1:17" ht="10.5" customHeight="1">
      <c r="A22" s="120"/>
      <c r="B22" s="120"/>
      <c r="C22" s="120"/>
      <c r="D22" s="120"/>
      <c r="E22" s="120"/>
      <c r="F22" s="121"/>
      <c r="G22" s="121"/>
      <c r="H22" s="94"/>
      <c r="I22" s="94"/>
      <c r="J22" s="94"/>
      <c r="K22" s="94"/>
      <c r="L22" s="94"/>
      <c r="M22" s="94"/>
      <c r="N22" s="94"/>
      <c r="O22" s="94"/>
      <c r="P22" s="94"/>
      <c r="Q22" s="137"/>
    </row>
    <row r="23" spans="1:17" ht="15" customHeight="1">
      <c r="A23" s="183" t="s">
        <v>29</v>
      </c>
      <c r="B23" s="183"/>
      <c r="C23" s="183"/>
      <c r="D23" s="183"/>
      <c r="E23" s="183"/>
      <c r="F23" s="183"/>
      <c r="G23" s="183"/>
      <c r="H23" s="94"/>
      <c r="I23" s="94"/>
      <c r="J23" s="94"/>
      <c r="K23" s="94"/>
      <c r="L23" s="94"/>
      <c r="M23" s="94"/>
      <c r="N23" s="94"/>
      <c r="O23" s="94"/>
      <c r="P23" s="94"/>
      <c r="Q23" s="137"/>
    </row>
    <row r="24" spans="1:17" ht="15" customHeight="1">
      <c r="A24" s="186" t="s">
        <v>30</v>
      </c>
      <c r="B24" s="186" t="s">
        <v>31</v>
      </c>
      <c r="C24" s="186" t="s">
        <v>32</v>
      </c>
      <c r="D24" s="186" t="s">
        <v>33</v>
      </c>
      <c r="E24" s="186" t="s">
        <v>155</v>
      </c>
      <c r="F24" s="184" t="s">
        <v>34</v>
      </c>
      <c r="G24" s="185"/>
      <c r="H24" s="94"/>
      <c r="I24" s="94"/>
      <c r="J24" s="94"/>
      <c r="K24" s="94"/>
      <c r="L24" s="94"/>
      <c r="M24" s="94"/>
      <c r="N24" s="94"/>
      <c r="O24" s="94"/>
      <c r="P24" s="94"/>
      <c r="Q24" s="137"/>
    </row>
    <row r="25" spans="1:17" ht="63.75">
      <c r="A25" s="187"/>
      <c r="B25" s="187"/>
      <c r="C25" s="187"/>
      <c r="D25" s="187"/>
      <c r="E25" s="187"/>
      <c r="F25" s="122" t="s">
        <v>153</v>
      </c>
      <c r="G25" s="122" t="s">
        <v>154</v>
      </c>
      <c r="H25" s="94"/>
      <c r="I25" s="172" t="s">
        <v>35</v>
      </c>
      <c r="J25" s="172"/>
      <c r="K25" s="94"/>
      <c r="L25" s="94"/>
      <c r="M25" s="172" t="s">
        <v>35</v>
      </c>
      <c r="N25" s="172"/>
      <c r="O25" s="94"/>
      <c r="P25" s="94"/>
      <c r="Q25" s="137"/>
    </row>
    <row r="26" spans="1:17" ht="15">
      <c r="A26" s="122" t="s">
        <v>14</v>
      </c>
      <c r="B26" s="123" t="s">
        <v>15</v>
      </c>
      <c r="C26" s="124" t="s">
        <v>36</v>
      </c>
      <c r="D26" s="110">
        <v>1</v>
      </c>
      <c r="E26" s="109">
        <v>2</v>
      </c>
      <c r="F26" s="110">
        <v>3</v>
      </c>
      <c r="G26" s="109">
        <v>4</v>
      </c>
      <c r="H26" s="94"/>
      <c r="I26" s="125" t="s">
        <v>16</v>
      </c>
      <c r="J26" s="125" t="s">
        <v>252</v>
      </c>
      <c r="K26" s="94"/>
      <c r="L26" s="94"/>
      <c r="M26" s="126" t="s">
        <v>37</v>
      </c>
      <c r="N26" s="126" t="s">
        <v>38</v>
      </c>
      <c r="O26" s="94"/>
      <c r="P26" s="94"/>
      <c r="Q26" s="137"/>
    </row>
    <row r="27" spans="1:17" ht="39.75">
      <c r="A27" s="127" t="s">
        <v>159</v>
      </c>
      <c r="B27" s="122" t="s">
        <v>39</v>
      </c>
      <c r="C27" s="122">
        <v>210</v>
      </c>
      <c r="D27" s="116" t="s">
        <v>26</v>
      </c>
      <c r="E27" s="113">
        <v>10</v>
      </c>
      <c r="F27" s="113">
        <v>10</v>
      </c>
      <c r="G27" s="113">
        <v>0</v>
      </c>
      <c r="H27" s="94"/>
      <c r="I27" s="126">
        <f>C27</f>
        <v>210</v>
      </c>
      <c r="J27" s="128">
        <f aca="true" t="shared" si="0" ref="J27:J32">IF(E27&gt;=(F27+G27),0,E27-(F27+G27))</f>
        <v>0</v>
      </c>
      <c r="K27" s="94"/>
      <c r="L27" s="94"/>
      <c r="M27" s="129" t="s">
        <v>186</v>
      </c>
      <c r="N27" s="130">
        <f>IF(D41&gt;=E27,0,D41-E27)</f>
        <v>0</v>
      </c>
      <c r="O27" s="94"/>
      <c r="P27" s="94"/>
      <c r="Q27" s="137"/>
    </row>
    <row r="28" spans="1:17" ht="25.5">
      <c r="A28" s="127" t="s">
        <v>40</v>
      </c>
      <c r="B28" s="122" t="s">
        <v>39</v>
      </c>
      <c r="C28" s="122">
        <v>220</v>
      </c>
      <c r="D28" s="116" t="s">
        <v>26</v>
      </c>
      <c r="E28" s="119">
        <f>SUM(E29:E30)</f>
        <v>56</v>
      </c>
      <c r="F28" s="119">
        <f>SUM(F29:F30)</f>
        <v>56</v>
      </c>
      <c r="G28" s="119">
        <f>SUM(G29:G30)</f>
        <v>0</v>
      </c>
      <c r="H28" s="94"/>
      <c r="I28" s="126">
        <f aca="true" t="shared" si="1" ref="I28:I39">C28</f>
        <v>220</v>
      </c>
      <c r="J28" s="128">
        <f t="shared" si="0"/>
        <v>0</v>
      </c>
      <c r="K28" s="94"/>
      <c r="L28" s="94"/>
      <c r="M28" s="94"/>
      <c r="N28" s="94"/>
      <c r="O28" s="94"/>
      <c r="P28" s="94"/>
      <c r="Q28" s="137"/>
    </row>
    <row r="29" spans="1:17" ht="27" customHeight="1">
      <c r="A29" s="131" t="s">
        <v>41</v>
      </c>
      <c r="B29" s="122" t="s">
        <v>39</v>
      </c>
      <c r="C29" s="122">
        <v>221</v>
      </c>
      <c r="D29" s="116" t="s">
        <v>26</v>
      </c>
      <c r="E29" s="113">
        <v>10</v>
      </c>
      <c r="F29" s="113">
        <v>10</v>
      </c>
      <c r="G29" s="113"/>
      <c r="H29" s="94"/>
      <c r="I29" s="126">
        <f t="shared" si="1"/>
        <v>221</v>
      </c>
      <c r="J29" s="128">
        <f t="shared" si="0"/>
        <v>0</v>
      </c>
      <c r="K29" s="94"/>
      <c r="L29" s="94"/>
      <c r="M29" s="178" t="s">
        <v>42</v>
      </c>
      <c r="N29" s="179"/>
      <c r="O29" s="179"/>
      <c r="P29" s="180"/>
      <c r="Q29" s="137"/>
    </row>
    <row r="30" spans="1:17" ht="15.75" customHeight="1">
      <c r="A30" s="131" t="s">
        <v>43</v>
      </c>
      <c r="B30" s="122" t="s">
        <v>39</v>
      </c>
      <c r="C30" s="122">
        <v>222</v>
      </c>
      <c r="D30" s="116" t="s">
        <v>26</v>
      </c>
      <c r="E30" s="113">
        <v>46</v>
      </c>
      <c r="F30" s="113">
        <v>46</v>
      </c>
      <c r="G30" s="113"/>
      <c r="H30" s="94"/>
      <c r="I30" s="126">
        <f t="shared" si="1"/>
        <v>222</v>
      </c>
      <c r="J30" s="128">
        <f t="shared" si="0"/>
        <v>0</v>
      </c>
      <c r="K30" s="94"/>
      <c r="L30" s="94"/>
      <c r="M30" s="126" t="s">
        <v>37</v>
      </c>
      <c r="N30" s="126" t="s">
        <v>53</v>
      </c>
      <c r="O30" s="126" t="s">
        <v>44</v>
      </c>
      <c r="P30" s="126" t="s">
        <v>45</v>
      </c>
      <c r="Q30" s="137"/>
    </row>
    <row r="31" spans="1:17" ht="15">
      <c r="A31" s="132" t="s">
        <v>46</v>
      </c>
      <c r="B31" s="122" t="s">
        <v>39</v>
      </c>
      <c r="C31" s="122">
        <v>223</v>
      </c>
      <c r="D31" s="116" t="s">
        <v>26</v>
      </c>
      <c r="E31" s="113"/>
      <c r="F31" s="113"/>
      <c r="G31" s="113"/>
      <c r="H31" s="94"/>
      <c r="I31" s="126">
        <f t="shared" si="1"/>
        <v>223</v>
      </c>
      <c r="J31" s="128">
        <f t="shared" si="0"/>
        <v>0</v>
      </c>
      <c r="K31" s="94"/>
      <c r="L31" s="94"/>
      <c r="M31" s="126" t="s">
        <v>47</v>
      </c>
      <c r="N31" s="115">
        <f>IF(E30&gt;=E31,0,E30-E31)</f>
        <v>0</v>
      </c>
      <c r="O31" s="115">
        <f>IF(F30&gt;=F31,0,F30-F31)</f>
        <v>0</v>
      </c>
      <c r="P31" s="115">
        <f>IF(G30&gt;=G31,0,G30-G31)</f>
        <v>0</v>
      </c>
      <c r="Q31" s="137"/>
    </row>
    <row r="32" spans="1:17" ht="38.25">
      <c r="A32" s="127" t="s">
        <v>48</v>
      </c>
      <c r="B32" s="122" t="s">
        <v>39</v>
      </c>
      <c r="C32" s="122">
        <v>230</v>
      </c>
      <c r="D32" s="116" t="s">
        <v>26</v>
      </c>
      <c r="E32" s="113"/>
      <c r="F32" s="113"/>
      <c r="G32" s="113"/>
      <c r="H32" s="94"/>
      <c r="I32" s="126">
        <f t="shared" si="1"/>
        <v>230</v>
      </c>
      <c r="J32" s="128">
        <f t="shared" si="0"/>
        <v>0</v>
      </c>
      <c r="K32" s="94"/>
      <c r="L32" s="94"/>
      <c r="M32" s="126" t="s">
        <v>197</v>
      </c>
      <c r="N32" s="115">
        <f>IF(E28&gt;=E34,0,E28-E34)</f>
        <v>0</v>
      </c>
      <c r="O32" s="115">
        <f>IF(F28&gt;=F34,0,F28-F34)</f>
        <v>0</v>
      </c>
      <c r="P32" s="115">
        <f>IF(G28&gt;=G34,0,G28-G34)</f>
        <v>0</v>
      </c>
      <c r="Q32" s="137"/>
    </row>
    <row r="33" spans="1:17" ht="39.75">
      <c r="A33" s="127" t="s">
        <v>190</v>
      </c>
      <c r="B33" s="122" t="s">
        <v>39</v>
      </c>
      <c r="C33" s="122">
        <v>240</v>
      </c>
      <c r="D33" s="116" t="s">
        <v>26</v>
      </c>
      <c r="E33" s="113">
        <v>53</v>
      </c>
      <c r="F33" s="116" t="s">
        <v>26</v>
      </c>
      <c r="G33" s="133" t="s">
        <v>26</v>
      </c>
      <c r="H33" s="94"/>
      <c r="I33" s="126">
        <f t="shared" si="1"/>
        <v>240</v>
      </c>
      <c r="J33" s="116" t="s">
        <v>26</v>
      </c>
      <c r="K33" s="94"/>
      <c r="L33" s="94"/>
      <c r="M33" s="94"/>
      <c r="N33" s="94"/>
      <c r="O33" s="94"/>
      <c r="P33" s="94"/>
      <c r="Q33" s="137"/>
    </row>
    <row r="34" spans="1:17" ht="15" customHeight="1">
      <c r="A34" s="127" t="s">
        <v>49</v>
      </c>
      <c r="B34" s="122" t="s">
        <v>39</v>
      </c>
      <c r="C34" s="122">
        <v>250</v>
      </c>
      <c r="D34" s="116" t="s">
        <v>26</v>
      </c>
      <c r="E34" s="113">
        <v>13</v>
      </c>
      <c r="F34" s="113">
        <v>13</v>
      </c>
      <c r="G34" s="113"/>
      <c r="H34" s="94"/>
      <c r="I34" s="126">
        <f t="shared" si="1"/>
        <v>250</v>
      </c>
      <c r="J34" s="128">
        <f aca="true" t="shared" si="2" ref="J34:J39">IF(E34&gt;=(F34+G34),0,E34-(F34+G34))</f>
        <v>0</v>
      </c>
      <c r="K34" s="94"/>
      <c r="L34" s="94"/>
      <c r="M34" s="94"/>
      <c r="N34" s="94"/>
      <c r="O34" s="94"/>
      <c r="P34" s="94"/>
      <c r="Q34" s="137"/>
    </row>
    <row r="35" spans="1:17" ht="25.5" customHeight="1">
      <c r="A35" s="127" t="s">
        <v>51</v>
      </c>
      <c r="B35" s="122" t="s">
        <v>39</v>
      </c>
      <c r="C35" s="122">
        <v>260</v>
      </c>
      <c r="D35" s="116" t="s">
        <v>26</v>
      </c>
      <c r="E35" s="113">
        <v>6</v>
      </c>
      <c r="F35" s="113">
        <v>6</v>
      </c>
      <c r="G35" s="113"/>
      <c r="H35" s="94"/>
      <c r="I35" s="126">
        <f t="shared" si="1"/>
        <v>260</v>
      </c>
      <c r="J35" s="128">
        <f t="shared" si="2"/>
        <v>0</v>
      </c>
      <c r="K35" s="94"/>
      <c r="L35" s="94"/>
      <c r="M35" s="94"/>
      <c r="N35" s="94"/>
      <c r="O35" s="94"/>
      <c r="P35" s="94"/>
      <c r="Q35" s="137"/>
    </row>
    <row r="36" spans="1:17" ht="15">
      <c r="A36" s="127" t="s">
        <v>52</v>
      </c>
      <c r="B36" s="122" t="s">
        <v>39</v>
      </c>
      <c r="C36" s="122">
        <v>261</v>
      </c>
      <c r="D36" s="116" t="s">
        <v>26</v>
      </c>
      <c r="E36" s="113"/>
      <c r="F36" s="113"/>
      <c r="G36" s="113"/>
      <c r="H36" s="94"/>
      <c r="I36" s="126">
        <f t="shared" si="1"/>
        <v>261</v>
      </c>
      <c r="J36" s="128">
        <f t="shared" si="2"/>
        <v>0</v>
      </c>
      <c r="K36" s="94"/>
      <c r="L36" s="94"/>
      <c r="M36" s="94"/>
      <c r="N36" s="94"/>
      <c r="O36" s="94"/>
      <c r="P36" s="94"/>
      <c r="Q36" s="137"/>
    </row>
    <row r="37" spans="1:17" ht="15">
      <c r="A37" s="127" t="s">
        <v>54</v>
      </c>
      <c r="B37" s="122" t="s">
        <v>39</v>
      </c>
      <c r="C37" s="122">
        <v>262</v>
      </c>
      <c r="D37" s="116" t="s">
        <v>26</v>
      </c>
      <c r="E37" s="113">
        <v>3</v>
      </c>
      <c r="F37" s="113">
        <v>3</v>
      </c>
      <c r="G37" s="113"/>
      <c r="H37" s="94"/>
      <c r="I37" s="126">
        <f t="shared" si="1"/>
        <v>262</v>
      </c>
      <c r="J37" s="128">
        <f t="shared" si="2"/>
        <v>0</v>
      </c>
      <c r="K37" s="94"/>
      <c r="L37" s="94"/>
      <c r="M37" s="94"/>
      <c r="N37" s="94"/>
      <c r="O37" s="94"/>
      <c r="P37" s="94"/>
      <c r="Q37" s="137"/>
    </row>
    <row r="38" spans="1:17" ht="15">
      <c r="A38" s="127" t="s">
        <v>56</v>
      </c>
      <c r="B38" s="122" t="s">
        <v>39</v>
      </c>
      <c r="C38" s="122">
        <v>263</v>
      </c>
      <c r="D38" s="116" t="s">
        <v>26</v>
      </c>
      <c r="E38" s="113">
        <v>4</v>
      </c>
      <c r="F38" s="113">
        <v>4</v>
      </c>
      <c r="G38" s="113"/>
      <c r="H38" s="94"/>
      <c r="I38" s="126">
        <f t="shared" si="1"/>
        <v>263</v>
      </c>
      <c r="J38" s="128">
        <f t="shared" si="2"/>
        <v>0</v>
      </c>
      <c r="K38" s="94"/>
      <c r="L38" s="94"/>
      <c r="M38" s="94"/>
      <c r="N38" s="94"/>
      <c r="O38" s="94"/>
      <c r="P38" s="94"/>
      <c r="Q38" s="137"/>
    </row>
    <row r="39" spans="1:17" ht="57.75" customHeight="1">
      <c r="A39" s="127" t="s">
        <v>191</v>
      </c>
      <c r="B39" s="122" t="s">
        <v>39</v>
      </c>
      <c r="C39" s="122">
        <v>270</v>
      </c>
      <c r="D39" s="116" t="s">
        <v>26</v>
      </c>
      <c r="E39" s="113"/>
      <c r="F39" s="113"/>
      <c r="G39" s="113"/>
      <c r="H39" s="94"/>
      <c r="I39" s="126">
        <f t="shared" si="1"/>
        <v>270</v>
      </c>
      <c r="J39" s="128">
        <f t="shared" si="2"/>
        <v>0</v>
      </c>
      <c r="K39" s="94"/>
      <c r="L39" s="94"/>
      <c r="M39" s="94"/>
      <c r="N39" s="94"/>
      <c r="O39" s="94"/>
      <c r="P39" s="94"/>
      <c r="Q39" s="137"/>
    </row>
    <row r="40" spans="1:17" ht="38.25">
      <c r="A40" s="127" t="s">
        <v>253</v>
      </c>
      <c r="B40" s="134" t="s">
        <v>39</v>
      </c>
      <c r="C40" s="122">
        <v>280</v>
      </c>
      <c r="D40" s="113"/>
      <c r="E40" s="116" t="s">
        <v>26</v>
      </c>
      <c r="F40" s="116" t="s">
        <v>26</v>
      </c>
      <c r="G40" s="116" t="s">
        <v>26</v>
      </c>
      <c r="H40" s="94"/>
      <c r="I40" s="178" t="s">
        <v>50</v>
      </c>
      <c r="J40" s="180"/>
      <c r="K40" s="94"/>
      <c r="L40" s="94"/>
      <c r="M40" s="94"/>
      <c r="N40" s="94"/>
      <c r="O40" s="94"/>
      <c r="P40" s="94"/>
      <c r="Q40" s="137"/>
    </row>
    <row r="41" spans="1:17" ht="15">
      <c r="A41" s="127" t="s">
        <v>58</v>
      </c>
      <c r="B41" s="122" t="s">
        <v>39</v>
      </c>
      <c r="C41" s="122">
        <v>290</v>
      </c>
      <c r="D41" s="113">
        <v>71</v>
      </c>
      <c r="E41" s="116" t="s">
        <v>26</v>
      </c>
      <c r="F41" s="116" t="s">
        <v>26</v>
      </c>
      <c r="G41" s="116" t="s">
        <v>26</v>
      </c>
      <c r="H41" s="94"/>
      <c r="I41" s="126" t="s">
        <v>37</v>
      </c>
      <c r="J41" s="126" t="s">
        <v>187</v>
      </c>
      <c r="K41" s="94"/>
      <c r="L41" s="94"/>
      <c r="M41" s="94"/>
      <c r="N41" s="94"/>
      <c r="O41" s="94"/>
      <c r="P41" s="94"/>
      <c r="Q41" s="137"/>
    </row>
    <row r="42" spans="1:17" ht="25.5">
      <c r="A42" s="127" t="s">
        <v>59</v>
      </c>
      <c r="B42" s="122" t="s">
        <v>39</v>
      </c>
      <c r="C42" s="122">
        <v>291</v>
      </c>
      <c r="D42" s="113">
        <v>56</v>
      </c>
      <c r="E42" s="116" t="s">
        <v>26</v>
      </c>
      <c r="F42" s="116" t="s">
        <v>26</v>
      </c>
      <c r="G42" s="116" t="s">
        <v>26</v>
      </c>
      <c r="H42" s="94"/>
      <c r="I42" s="126" t="s">
        <v>55</v>
      </c>
      <c r="J42" s="130">
        <f>IF(D41&gt;=D42,0,D41-D42)</f>
        <v>0</v>
      </c>
      <c r="K42" s="94"/>
      <c r="L42" s="94"/>
      <c r="M42" s="94"/>
      <c r="N42" s="94"/>
      <c r="O42" s="94"/>
      <c r="P42" s="94"/>
      <c r="Q42" s="137"/>
    </row>
    <row r="43" spans="1:17" ht="15">
      <c r="A43" s="127" t="s">
        <v>60</v>
      </c>
      <c r="B43" s="134" t="s">
        <v>39</v>
      </c>
      <c r="C43" s="122">
        <v>292</v>
      </c>
      <c r="D43" s="113">
        <v>15</v>
      </c>
      <c r="E43" s="116" t="s">
        <v>26</v>
      </c>
      <c r="F43" s="116" t="s">
        <v>26</v>
      </c>
      <c r="G43" s="116" t="s">
        <v>26</v>
      </c>
      <c r="H43" s="94"/>
      <c r="I43" s="126" t="s">
        <v>57</v>
      </c>
      <c r="J43" s="130">
        <f>IF(D41&gt;=D43,0,D41-D43)</f>
        <v>0</v>
      </c>
      <c r="K43" s="94"/>
      <c r="L43" s="94"/>
      <c r="M43" s="94"/>
      <c r="N43" s="94"/>
      <c r="O43" s="94"/>
      <c r="P43" s="94"/>
      <c r="Q43" s="137"/>
    </row>
    <row r="44" spans="1:17" ht="3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137"/>
    </row>
    <row r="45" spans="1:17" ht="73.5" customHeight="1">
      <c r="A45" s="181" t="s">
        <v>203</v>
      </c>
      <c r="B45" s="182"/>
      <c r="C45" s="182"/>
      <c r="D45" s="182"/>
      <c r="E45" s="182"/>
      <c r="F45" s="182"/>
      <c r="G45" s="182"/>
      <c r="H45" s="94"/>
      <c r="I45" s="94"/>
      <c r="J45" s="94"/>
      <c r="K45" s="94"/>
      <c r="L45" s="94"/>
      <c r="M45" s="94"/>
      <c r="N45" s="94"/>
      <c r="O45" s="94"/>
      <c r="P45" s="94"/>
      <c r="Q45" s="137"/>
    </row>
    <row r="46" spans="1:17" ht="41.25" customHeight="1">
      <c r="A46" s="181" t="s">
        <v>202</v>
      </c>
      <c r="B46" s="182"/>
      <c r="C46" s="182"/>
      <c r="D46" s="182"/>
      <c r="E46" s="182"/>
      <c r="F46" s="182"/>
      <c r="G46" s="182"/>
      <c r="H46" s="94"/>
      <c r="I46" s="94"/>
      <c r="J46" s="94"/>
      <c r="K46" s="94"/>
      <c r="L46" s="94"/>
      <c r="M46" s="94"/>
      <c r="N46" s="94"/>
      <c r="O46" s="94"/>
      <c r="P46" s="94"/>
      <c r="Q46" s="137"/>
    </row>
    <row r="47" spans="1:17" ht="17.25" customHeight="1">
      <c r="A47" s="181" t="s">
        <v>201</v>
      </c>
      <c r="B47" s="182"/>
      <c r="C47" s="182"/>
      <c r="D47" s="182"/>
      <c r="E47" s="182"/>
      <c r="F47" s="182"/>
      <c r="G47" s="182"/>
      <c r="H47" s="94"/>
      <c r="I47" s="94"/>
      <c r="J47" s="94"/>
      <c r="K47" s="94"/>
      <c r="L47" s="94"/>
      <c r="M47" s="94"/>
      <c r="N47" s="94"/>
      <c r="O47" s="94"/>
      <c r="P47" s="94"/>
      <c r="Q47" s="137"/>
    </row>
    <row r="48" spans="1:17" ht="16.5" customHeight="1">
      <c r="A48" s="176"/>
      <c r="B48" s="177"/>
      <c r="C48" s="177"/>
      <c r="D48" s="177"/>
      <c r="E48" s="177"/>
      <c r="F48" s="177"/>
      <c r="G48" s="17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1:17" ht="1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1:17" ht="1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1:17" ht="1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1:17" ht="1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1:17" ht="1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</sheetData>
  <sheetProtection sheet="1" objects="1" scenarios="1"/>
  <mergeCells count="36">
    <mergeCell ref="A6:G6"/>
    <mergeCell ref="A7:G7"/>
    <mergeCell ref="A10:G10"/>
    <mergeCell ref="A2:E2"/>
    <mergeCell ref="F2:G2"/>
    <mergeCell ref="A3:E3"/>
    <mergeCell ref="F3:G3"/>
    <mergeCell ref="A4:E4"/>
    <mergeCell ref="F4:G4"/>
    <mergeCell ref="B11:C11"/>
    <mergeCell ref="A12:E12"/>
    <mergeCell ref="A8:G8"/>
    <mergeCell ref="A9:G9"/>
    <mergeCell ref="A13:G13"/>
    <mergeCell ref="A14:A16"/>
    <mergeCell ref="B14:B16"/>
    <mergeCell ref="C14:C16"/>
    <mergeCell ref="D14:G14"/>
    <mergeCell ref="D15:E15"/>
    <mergeCell ref="F15:G15"/>
    <mergeCell ref="A24:A25"/>
    <mergeCell ref="B24:B25"/>
    <mergeCell ref="C24:C25"/>
    <mergeCell ref="D24:D25"/>
    <mergeCell ref="E24:E25"/>
    <mergeCell ref="F24:G24"/>
    <mergeCell ref="I25:J25"/>
    <mergeCell ref="I16:N16"/>
    <mergeCell ref="A48:G48"/>
    <mergeCell ref="M25:N25"/>
    <mergeCell ref="M29:P29"/>
    <mergeCell ref="A45:G45"/>
    <mergeCell ref="A46:G46"/>
    <mergeCell ref="A47:G47"/>
    <mergeCell ref="A23:G23"/>
    <mergeCell ref="I40:J40"/>
  </mergeCells>
  <dataValidations count="5">
    <dataValidation allowBlank="1" prompt="Выберите наименование организации" errorTitle="ОШИБКА!" error="Воспользуйтесь выпадающим списком" sqref="A6:G6"/>
    <dataValidation allowBlank="1" prompt="Выберите или введите наименование лесничества" sqref="H9 A8:G8"/>
    <dataValidation type="list" allowBlank="1" showInputMessage="1" showErrorMessage="1" prompt="выберите год" errorTitle="ОШИБКА!" error="Воспользуйтесь выпадающим списком" sqref="D11">
      <formula1>"2016,2017,2018"</formula1>
    </dataValidation>
    <dataValidation type="list" allowBlank="1" showInputMessage="1" showErrorMessage="1" prompt="выберите период" errorTitle="ОШИБКА!" error="Воспользуйтесь выпадающим списком" sqref="B11:C11">
      <formula1>"июнь,декабрь"</formula1>
    </dataValidation>
    <dataValidation type="whole" operator="greaterThanOrEqual" allowBlank="1" showErrorMessage="1" errorTitle="ОШИБКА!" error="Введите целое число" sqref="C18:G18 D19:G19 F20 C19:C20 D20 E27:G27 E29:G32 E33 E34:G39 D40:D43">
      <formula1>0</formula1>
    </dataValidation>
  </dataValidations>
  <printOptions horizontalCentered="1"/>
  <pageMargins left="0.3937007874015748" right="0.3937007874015748" top="0.2362204724409449" bottom="0.35433070866141736" header="0.15748031496062992" footer="0.15748031496062992"/>
  <pageSetup orientation="landscape" paperSize="9" scale="91" r:id="rId3"/>
  <headerFooter>
    <oddFooter>&amp;C&amp;P</oddFooter>
  </headerFooter>
  <rowBreaks count="1" manualBreakCount="1">
    <brk id="28" max="6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74" bestFit="1" customWidth="1"/>
    <col min="2" max="2" width="9.140625" style="75" customWidth="1"/>
    <col min="3" max="3" width="9.140625" style="76" customWidth="1"/>
    <col min="4" max="8" width="18.28125" style="76" customWidth="1"/>
    <col min="9" max="12" width="20.421875" style="76" customWidth="1"/>
    <col min="13" max="16384" width="9.140625" style="76" customWidth="1"/>
  </cols>
  <sheetData>
    <row r="1" spans="1:2" ht="25.5">
      <c r="A1" s="74" t="s">
        <v>239</v>
      </c>
      <c r="B1" s="75">
        <v>10</v>
      </c>
    </row>
    <row r="2" spans="1:2" ht="25.5">
      <c r="A2" s="74" t="s">
        <v>240</v>
      </c>
      <c r="B2" s="7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54"/>
  <sheetViews>
    <sheetView showZeros="0" zoomScaleSheetLayoutView="100" zoomScalePageLayoutView="0" workbookViewId="0" topLeftCell="A1">
      <selection activeCell="L11" sqref="L11"/>
    </sheetView>
  </sheetViews>
  <sheetFormatPr defaultColWidth="9.140625" defaultRowHeight="15"/>
  <cols>
    <col min="1" max="1" width="39.57421875" style="0" customWidth="1"/>
    <col min="2" max="2" width="5.57421875" style="0" customWidth="1"/>
    <col min="3" max="3" width="6.8515625" style="0" customWidth="1"/>
    <col min="4" max="4" width="10.28125" style="0" customWidth="1"/>
    <col min="5" max="5" width="9.8515625" style="0" customWidth="1"/>
    <col min="6" max="6" width="9.140625" style="0" customWidth="1"/>
    <col min="7" max="7" width="9.28125" style="0" customWidth="1"/>
    <col min="8" max="9" width="11.140625" style="0" customWidth="1"/>
    <col min="10" max="10" width="10.7109375" style="0" customWidth="1"/>
    <col min="11" max="11" width="11.7109375" style="0" customWidth="1"/>
    <col min="12" max="12" width="11.57421875" style="0" customWidth="1"/>
    <col min="13" max="13" width="5.7109375" style="0" customWidth="1"/>
    <col min="14" max="14" width="16.7109375" style="0" customWidth="1"/>
    <col min="15" max="20" width="9.7109375" style="0" customWidth="1"/>
  </cols>
  <sheetData>
    <row r="1" spans="1:24" ht="15">
      <c r="A1" s="142" t="s">
        <v>244</v>
      </c>
      <c r="B1" s="143" t="s">
        <v>242</v>
      </c>
      <c r="C1" s="77" t="str">
        <f>'8-ОИП Раздел 1, 2'!C1</f>
        <v>030</v>
      </c>
      <c r="D1" s="77">
        <f>'8-ОИП Раздел 1, 2'!D1</f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4" ht="15.75">
      <c r="A2" s="222" t="s">
        <v>162</v>
      </c>
      <c r="B2" s="222"/>
      <c r="C2" s="222"/>
      <c r="D2" s="222"/>
      <c r="E2" s="222"/>
      <c r="F2" s="222"/>
      <c r="G2" s="138"/>
      <c r="H2" s="139"/>
      <c r="I2" s="140"/>
      <c r="J2" s="141"/>
      <c r="K2" s="141"/>
      <c r="L2" s="141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1:24" ht="31.5" customHeight="1">
      <c r="A3" s="223" t="s">
        <v>30</v>
      </c>
      <c r="B3" s="223" t="s">
        <v>61</v>
      </c>
      <c r="C3" s="225" t="s">
        <v>32</v>
      </c>
      <c r="D3" s="211" t="s">
        <v>62</v>
      </c>
      <c r="E3" s="212"/>
      <c r="F3" s="213"/>
      <c r="G3" s="211" t="s">
        <v>163</v>
      </c>
      <c r="H3" s="212"/>
      <c r="I3" s="213"/>
      <c r="J3" s="214" t="s">
        <v>164</v>
      </c>
      <c r="K3" s="215"/>
      <c r="L3" s="216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4" spans="1:24" ht="38.25" customHeight="1">
      <c r="A4" s="224"/>
      <c r="B4" s="224"/>
      <c r="C4" s="226"/>
      <c r="D4" s="24" t="s">
        <v>63</v>
      </c>
      <c r="E4" s="14" t="s">
        <v>64</v>
      </c>
      <c r="F4" s="46" t="s">
        <v>65</v>
      </c>
      <c r="G4" s="24" t="s">
        <v>63</v>
      </c>
      <c r="H4" s="14" t="s">
        <v>64</v>
      </c>
      <c r="I4" s="46" t="s">
        <v>65</v>
      </c>
      <c r="J4" s="24" t="s">
        <v>63</v>
      </c>
      <c r="K4" s="14" t="s">
        <v>64</v>
      </c>
      <c r="L4" s="46" t="s">
        <v>65</v>
      </c>
      <c r="M4" s="137"/>
      <c r="N4" s="217" t="s">
        <v>66</v>
      </c>
      <c r="O4" s="218"/>
      <c r="P4" s="218"/>
      <c r="Q4" s="218"/>
      <c r="R4" s="218"/>
      <c r="S4" s="218"/>
      <c r="T4" s="219"/>
      <c r="U4" s="137"/>
      <c r="V4" s="137"/>
      <c r="W4" s="137"/>
      <c r="X4" s="137"/>
    </row>
    <row r="5" spans="1:24" ht="15">
      <c r="A5" s="47" t="s">
        <v>14</v>
      </c>
      <c r="B5" s="47" t="s">
        <v>15</v>
      </c>
      <c r="C5" s="47" t="s">
        <v>36</v>
      </c>
      <c r="D5" s="45">
        <v>1</v>
      </c>
      <c r="E5" s="45">
        <v>2</v>
      </c>
      <c r="F5" s="45">
        <v>3</v>
      </c>
      <c r="G5" s="45">
        <v>4</v>
      </c>
      <c r="H5" s="45">
        <v>5</v>
      </c>
      <c r="I5" s="45">
        <v>6</v>
      </c>
      <c r="J5" s="45">
        <v>7</v>
      </c>
      <c r="K5" s="45">
        <v>8</v>
      </c>
      <c r="L5" s="45">
        <v>9</v>
      </c>
      <c r="M5" s="137"/>
      <c r="N5" s="1" t="s">
        <v>16</v>
      </c>
      <c r="O5" s="6" t="s">
        <v>67</v>
      </c>
      <c r="P5" s="6" t="s">
        <v>68</v>
      </c>
      <c r="Q5" s="6" t="s">
        <v>69</v>
      </c>
      <c r="R5" s="6" t="s">
        <v>70</v>
      </c>
      <c r="S5" s="6" t="s">
        <v>71</v>
      </c>
      <c r="T5" s="6" t="s">
        <v>72</v>
      </c>
      <c r="U5" s="137"/>
      <c r="V5" s="137"/>
      <c r="W5" s="137"/>
      <c r="X5" s="137"/>
    </row>
    <row r="6" spans="1:24" ht="25.5">
      <c r="A6" s="48" t="s">
        <v>73</v>
      </c>
      <c r="B6" s="49" t="s">
        <v>74</v>
      </c>
      <c r="C6" s="50" t="s">
        <v>75</v>
      </c>
      <c r="D6" s="38">
        <f>SUM(D7,D9:D11)</f>
        <v>507</v>
      </c>
      <c r="E6" s="19" t="s">
        <v>26</v>
      </c>
      <c r="F6" s="39">
        <f>SUM(F7,F9:F11)</f>
        <v>1554.1970000000001</v>
      </c>
      <c r="G6" s="39">
        <f>SUM(G7,G9:G11)</f>
        <v>505</v>
      </c>
      <c r="H6" s="19" t="s">
        <v>26</v>
      </c>
      <c r="I6" s="39">
        <f>SUM(I7,I9:I11)</f>
        <v>1396.432</v>
      </c>
      <c r="J6" s="39">
        <f>SUM(J7,J9:J11)</f>
        <v>0</v>
      </c>
      <c r="K6" s="19" t="s">
        <v>26</v>
      </c>
      <c r="L6" s="39">
        <f>SUM(L7,L9:L11)</f>
        <v>0</v>
      </c>
      <c r="M6" s="137"/>
      <c r="N6" s="1">
        <v>300</v>
      </c>
      <c r="O6" s="3">
        <f aca="true" t="shared" si="0" ref="O6:O11">IF(D6&gt;=G6,0,D6-G6)</f>
        <v>0</v>
      </c>
      <c r="P6" s="3">
        <f aca="true" t="shared" si="1" ref="P6:P11">IF(D6&gt;=J6,0,D6-J6)</f>
        <v>0</v>
      </c>
      <c r="Q6" s="9" t="s">
        <v>26</v>
      </c>
      <c r="R6" s="9" t="s">
        <v>26</v>
      </c>
      <c r="S6" s="3">
        <f aca="true" t="shared" si="2" ref="S6:S11">IF(F6&gt;=I6,0,F6-I6)</f>
        <v>0</v>
      </c>
      <c r="T6" s="3">
        <f aca="true" t="shared" si="3" ref="T6:T11">IF(F6&gt;=L6,0,F6-L6)</f>
        <v>0</v>
      </c>
      <c r="U6" s="137"/>
      <c r="V6" s="137"/>
      <c r="W6" s="137"/>
      <c r="X6" s="137"/>
    </row>
    <row r="7" spans="1:24" ht="76.5">
      <c r="A7" s="20" t="s">
        <v>76</v>
      </c>
      <c r="B7" s="44" t="s">
        <v>192</v>
      </c>
      <c r="C7" s="21" t="s">
        <v>77</v>
      </c>
      <c r="D7" s="17">
        <v>19</v>
      </c>
      <c r="E7" s="42">
        <v>67.22</v>
      </c>
      <c r="F7" s="42">
        <v>483.467</v>
      </c>
      <c r="G7" s="17">
        <v>17</v>
      </c>
      <c r="H7" s="42">
        <v>51.86</v>
      </c>
      <c r="I7" s="42">
        <v>325.702</v>
      </c>
      <c r="J7" s="17"/>
      <c r="K7" s="42"/>
      <c r="L7" s="42"/>
      <c r="M7" s="137"/>
      <c r="N7" s="1">
        <v>310</v>
      </c>
      <c r="O7" s="3">
        <f t="shared" si="0"/>
        <v>0</v>
      </c>
      <c r="P7" s="3">
        <f t="shared" si="1"/>
        <v>0</v>
      </c>
      <c r="Q7" s="3">
        <f>IF(E7&gt;=H7,0,E7-H7)</f>
        <v>0</v>
      </c>
      <c r="R7" s="3">
        <f>IF(E7&gt;=K7,0,E7-K7)</f>
        <v>0</v>
      </c>
      <c r="S7" s="3">
        <f t="shared" si="2"/>
        <v>0</v>
      </c>
      <c r="T7" s="3">
        <f t="shared" si="3"/>
        <v>0</v>
      </c>
      <c r="U7" s="137"/>
      <c r="V7" s="137"/>
      <c r="W7" s="137"/>
      <c r="X7" s="137"/>
    </row>
    <row r="8" spans="1:24" ht="78">
      <c r="A8" s="51" t="s">
        <v>205</v>
      </c>
      <c r="B8" s="44" t="s">
        <v>192</v>
      </c>
      <c r="C8" s="21" t="s">
        <v>78</v>
      </c>
      <c r="D8" s="18">
        <v>5</v>
      </c>
      <c r="E8" s="43">
        <v>65.05</v>
      </c>
      <c r="F8" s="43">
        <v>447.028</v>
      </c>
      <c r="G8" s="18">
        <v>3</v>
      </c>
      <c r="H8" s="43">
        <v>50.2</v>
      </c>
      <c r="I8" s="43">
        <v>289.263</v>
      </c>
      <c r="J8" s="18"/>
      <c r="K8" s="43"/>
      <c r="L8" s="43"/>
      <c r="M8" s="137"/>
      <c r="N8" s="1">
        <v>311</v>
      </c>
      <c r="O8" s="3">
        <f t="shared" si="0"/>
        <v>0</v>
      </c>
      <c r="P8" s="3">
        <f t="shared" si="1"/>
        <v>0</v>
      </c>
      <c r="Q8" s="3">
        <f>IF(E8&gt;=H8,0,E8-H8)</f>
        <v>0</v>
      </c>
      <c r="R8" s="3">
        <f>IF(E8&gt;=K8,0,E8-K8)</f>
        <v>0</v>
      </c>
      <c r="S8" s="3">
        <f t="shared" si="2"/>
        <v>0</v>
      </c>
      <c r="T8" s="3">
        <f t="shared" si="3"/>
        <v>0</v>
      </c>
      <c r="U8" s="137"/>
      <c r="V8" s="137"/>
      <c r="W8" s="137"/>
      <c r="X8" s="137"/>
    </row>
    <row r="9" spans="1:24" ht="51">
      <c r="A9" s="52" t="s">
        <v>79</v>
      </c>
      <c r="B9" s="44" t="s">
        <v>80</v>
      </c>
      <c r="C9" s="21" t="s">
        <v>81</v>
      </c>
      <c r="D9" s="18">
        <v>14</v>
      </c>
      <c r="E9" s="43"/>
      <c r="F9" s="43"/>
      <c r="G9" s="18">
        <v>14</v>
      </c>
      <c r="H9" s="43"/>
      <c r="I9" s="43"/>
      <c r="J9" s="18"/>
      <c r="K9" s="43"/>
      <c r="L9" s="43"/>
      <c r="M9" s="137"/>
      <c r="N9" s="1">
        <v>320</v>
      </c>
      <c r="O9" s="3">
        <f t="shared" si="0"/>
        <v>0</v>
      </c>
      <c r="P9" s="3">
        <f t="shared" si="1"/>
        <v>0</v>
      </c>
      <c r="Q9" s="3">
        <f>IF(E9&gt;=H9,0,E9-H9)</f>
        <v>0</v>
      </c>
      <c r="R9" s="3">
        <f>IF(E9&gt;=K9,0,E9-K9)</f>
        <v>0</v>
      </c>
      <c r="S9" s="3">
        <f t="shared" si="2"/>
        <v>0</v>
      </c>
      <c r="T9" s="3">
        <f t="shared" si="3"/>
        <v>0</v>
      </c>
      <c r="U9" s="137"/>
      <c r="V9" s="137"/>
      <c r="W9" s="137"/>
      <c r="X9" s="137"/>
    </row>
    <row r="10" spans="1:24" ht="15">
      <c r="A10" s="51" t="s">
        <v>195</v>
      </c>
      <c r="B10" s="53" t="s">
        <v>80</v>
      </c>
      <c r="C10" s="54" t="s">
        <v>82</v>
      </c>
      <c r="D10" s="18">
        <v>8</v>
      </c>
      <c r="E10" s="43"/>
      <c r="F10" s="43">
        <v>1048.618</v>
      </c>
      <c r="G10" s="18">
        <v>8</v>
      </c>
      <c r="H10" s="43"/>
      <c r="I10" s="43">
        <v>1048.618</v>
      </c>
      <c r="J10" s="18"/>
      <c r="K10" s="43"/>
      <c r="L10" s="43"/>
      <c r="M10" s="137"/>
      <c r="N10" s="1">
        <v>330</v>
      </c>
      <c r="O10" s="3">
        <f t="shared" si="0"/>
        <v>0</v>
      </c>
      <c r="P10" s="3">
        <f t="shared" si="1"/>
        <v>0</v>
      </c>
      <c r="Q10" s="3">
        <f>IF(E10&gt;=H10,0,E10-H10)</f>
        <v>0</v>
      </c>
      <c r="R10" s="3">
        <f>IF(E10&gt;=K10,0,E10-K10)</f>
        <v>0</v>
      </c>
      <c r="S10" s="3">
        <f t="shared" si="2"/>
        <v>0</v>
      </c>
      <c r="T10" s="3">
        <f t="shared" si="3"/>
        <v>0</v>
      </c>
      <c r="U10" s="137"/>
      <c r="V10" s="137"/>
      <c r="W10" s="137"/>
      <c r="X10" s="137"/>
    </row>
    <row r="11" spans="1:24" ht="25.5">
      <c r="A11" s="55" t="s">
        <v>83</v>
      </c>
      <c r="B11" s="44" t="s">
        <v>74</v>
      </c>
      <c r="C11" s="21" t="s">
        <v>84</v>
      </c>
      <c r="D11" s="18">
        <v>466</v>
      </c>
      <c r="E11" s="22" t="s">
        <v>26</v>
      </c>
      <c r="F11" s="43">
        <v>22.112000000000002</v>
      </c>
      <c r="G11" s="18">
        <v>466</v>
      </c>
      <c r="H11" s="22" t="s">
        <v>26</v>
      </c>
      <c r="I11" s="43">
        <v>22.112000000000002</v>
      </c>
      <c r="J11" s="18"/>
      <c r="K11" s="22" t="s">
        <v>26</v>
      </c>
      <c r="L11" s="43"/>
      <c r="M11" s="137"/>
      <c r="N11" s="1">
        <v>340</v>
      </c>
      <c r="O11" s="3">
        <f t="shared" si="0"/>
        <v>0</v>
      </c>
      <c r="P11" s="3">
        <f t="shared" si="1"/>
        <v>0</v>
      </c>
      <c r="Q11" s="9" t="s">
        <v>26</v>
      </c>
      <c r="R11" s="9" t="s">
        <v>26</v>
      </c>
      <c r="S11" s="3">
        <f t="shared" si="2"/>
        <v>0</v>
      </c>
      <c r="T11" s="3">
        <f t="shared" si="3"/>
        <v>0</v>
      </c>
      <c r="U11" s="137"/>
      <c r="V11" s="137"/>
      <c r="W11" s="137"/>
      <c r="X11" s="137"/>
    </row>
    <row r="12" spans="1:24" ht="15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</row>
    <row r="13" spans="1:24" ht="30.75" customHeight="1">
      <c r="A13" s="221" t="s">
        <v>204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137"/>
      <c r="N13" s="217" t="s">
        <v>66</v>
      </c>
      <c r="O13" s="218"/>
      <c r="P13" s="218"/>
      <c r="Q13" s="218"/>
      <c r="R13" s="218"/>
      <c r="S13" s="218"/>
      <c r="T13" s="218"/>
      <c r="U13" s="218"/>
      <c r="V13" s="218"/>
      <c r="W13" s="219"/>
      <c r="X13" s="137"/>
    </row>
    <row r="14" spans="1:24" ht="1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" t="s">
        <v>37</v>
      </c>
      <c r="O14" s="2" t="s">
        <v>85</v>
      </c>
      <c r="P14" s="2" t="s">
        <v>86</v>
      </c>
      <c r="Q14" s="2" t="s">
        <v>87</v>
      </c>
      <c r="R14" s="2" t="s">
        <v>88</v>
      </c>
      <c r="S14" s="2" t="s">
        <v>89</v>
      </c>
      <c r="T14" s="2" t="s">
        <v>90</v>
      </c>
      <c r="U14" s="2" t="s">
        <v>91</v>
      </c>
      <c r="V14" s="2" t="s">
        <v>92</v>
      </c>
      <c r="W14" s="2" t="s">
        <v>93</v>
      </c>
      <c r="X14" s="137"/>
    </row>
    <row r="15" spans="1:24" ht="1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" t="s">
        <v>94</v>
      </c>
      <c r="O15" s="3">
        <f>IF(D7&gt;=D8,0,D7-D8)</f>
        <v>0</v>
      </c>
      <c r="P15" s="3">
        <f aca="true" t="shared" si="4" ref="P15:W15">IF(E7&gt;=E8,0,E7-E8)</f>
        <v>0</v>
      </c>
      <c r="Q15" s="3">
        <f t="shared" si="4"/>
        <v>0</v>
      </c>
      <c r="R15" s="3">
        <f t="shared" si="4"/>
        <v>0</v>
      </c>
      <c r="S15" s="3">
        <f>IF(H7&gt;=H8,0,H7-H8)</f>
        <v>0</v>
      </c>
      <c r="T15" s="3">
        <f>IF(I7&gt;=I8,0,I7-I8)</f>
        <v>0</v>
      </c>
      <c r="U15" s="3">
        <f>IF(J7&gt;=J8,0,J7-J8)</f>
        <v>0</v>
      </c>
      <c r="V15" s="3">
        <f>IF(K7&gt;=K8,0,K7-K8)</f>
        <v>0</v>
      </c>
      <c r="W15" s="3">
        <f t="shared" si="4"/>
        <v>0</v>
      </c>
      <c r="X15" s="137"/>
    </row>
    <row r="16" spans="1:24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</row>
    <row r="17" spans="1:24" ht="1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</row>
    <row r="18" spans="1:24" ht="15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</row>
    <row r="19" spans="1:24" ht="15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</row>
    <row r="20" spans="1:24" ht="1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</row>
    <row r="21" spans="1:24" ht="1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</row>
    <row r="22" spans="1:24" ht="1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</row>
    <row r="23" spans="1:24" ht="1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</row>
    <row r="24" spans="1:24" ht="1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</row>
    <row r="25" spans="1:24" ht="1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spans="1:24" ht="1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</row>
    <row r="27" spans="1:24" ht="1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</row>
    <row r="28" spans="1:24" ht="1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</row>
    <row r="29" spans="1:24" ht="1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</row>
    <row r="30" spans="1:24" ht="1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</row>
    <row r="31" spans="1:24" ht="1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</row>
    <row r="32" spans="1:24" ht="1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</row>
    <row r="33" spans="1:24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spans="1:24" ht="1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spans="1:24" ht="1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</row>
    <row r="36" spans="1:24" ht="1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</row>
    <row r="37" spans="1:24" ht="1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</row>
    <row r="38" spans="1:24" ht="1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</row>
    <row r="39" spans="1:24" ht="1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</row>
    <row r="40" spans="1:24" ht="1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</row>
    <row r="41" spans="1:24" ht="1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</row>
    <row r="42" spans="1:24" ht="1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</row>
    <row r="43" spans="1:24" ht="1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</row>
    <row r="44" spans="1:24" ht="1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</row>
    <row r="45" spans="1:24" ht="1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</row>
    <row r="46" spans="1:24" ht="1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</row>
    <row r="47" spans="1:24" ht="1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</row>
    <row r="48" spans="1:24" ht="1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</row>
    <row r="49" spans="1:24" ht="1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</row>
    <row r="50" spans="1:24" ht="1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</row>
    <row r="51" spans="1:24" ht="1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</row>
    <row r="52" spans="1:24" ht="1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</row>
    <row r="53" spans="1:24" ht="1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</row>
    <row r="54" spans="1:24" ht="1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</row>
  </sheetData>
  <sheetProtection sheet="1" objects="1" scenarios="1"/>
  <mergeCells count="11">
    <mergeCell ref="A2:F2"/>
    <mergeCell ref="A3:A4"/>
    <mergeCell ref="B3:B4"/>
    <mergeCell ref="C3:C4"/>
    <mergeCell ref="D3:F3"/>
    <mergeCell ref="G3:I3"/>
    <mergeCell ref="J3:L3"/>
    <mergeCell ref="N4:T4"/>
    <mergeCell ref="A12:L12"/>
    <mergeCell ref="A13:L13"/>
    <mergeCell ref="N13:W13"/>
  </mergeCells>
  <printOptions horizontalCentered="1"/>
  <pageMargins left="0.2362204724409449" right="0.2362204724409449" top="0.2362204724409449" bottom="0.3937007874015748" header="0.15748031496062992" footer="0.15748031496062992"/>
  <pageSetup orientation="landscape" paperSize="9" scale="95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K26"/>
  <sheetViews>
    <sheetView showZeros="0" zoomScaleSheetLayoutView="80" zoomScalePageLayoutView="0" workbookViewId="0" topLeftCell="A13">
      <selection activeCell="M22" sqref="M22"/>
    </sheetView>
  </sheetViews>
  <sheetFormatPr defaultColWidth="9.140625" defaultRowHeight="15"/>
  <cols>
    <col min="1" max="1" width="33.8515625" style="0" customWidth="1"/>
    <col min="2" max="2" width="6.28125" style="0" customWidth="1"/>
    <col min="3" max="4" width="10.7109375" style="0" customWidth="1"/>
    <col min="5" max="6" width="10.140625" style="0" customWidth="1"/>
    <col min="7" max="7" width="10.28125" style="0" customWidth="1"/>
    <col min="8" max="9" width="10.7109375" style="0" customWidth="1"/>
    <col min="10" max="10" width="11.421875" style="0" customWidth="1"/>
    <col min="11" max="14" width="10.28125" style="0" customWidth="1"/>
    <col min="15" max="15" width="9.00390625" style="0" customWidth="1"/>
    <col min="16" max="16" width="9.8515625" style="0" customWidth="1"/>
    <col min="17" max="17" width="9.00390625" style="0" customWidth="1"/>
    <col min="18" max="18" width="10.57421875" style="0" customWidth="1"/>
    <col min="19" max="19" width="4.8515625" style="0" customWidth="1"/>
    <col min="20" max="20" width="21.421875" style="0" customWidth="1"/>
    <col min="21" max="21" width="11.28125" style="0" customWidth="1"/>
    <col min="22" max="23" width="11.140625" style="0" customWidth="1"/>
    <col min="24" max="24" width="11.7109375" style="0" customWidth="1"/>
    <col min="25" max="25" width="12.8515625" style="0" customWidth="1"/>
    <col min="26" max="26" width="13.28125" style="0" customWidth="1"/>
    <col min="27" max="36" width="11.421875" style="0" customWidth="1"/>
    <col min="37" max="51" width="9.28125" style="0" customWidth="1"/>
  </cols>
  <sheetData>
    <row r="1" spans="1:37" ht="15">
      <c r="A1" s="142" t="s">
        <v>245</v>
      </c>
      <c r="B1" s="143" t="s">
        <v>242</v>
      </c>
      <c r="C1" s="77" t="str">
        <f>'8-ОИП Раздел 1, 2'!C1</f>
        <v>030</v>
      </c>
      <c r="D1" s="77">
        <f>'8-ОИП Раздел 1, 2'!D1</f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</row>
    <row r="2" spans="1:37" ht="15">
      <c r="A2" s="239" t="s">
        <v>165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40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37"/>
      <c r="AJ2" s="137"/>
      <c r="AK2" s="137"/>
    </row>
    <row r="3" spans="1:37" ht="26.25" customHeight="1">
      <c r="A3" s="223" t="s">
        <v>30</v>
      </c>
      <c r="B3" s="223" t="s">
        <v>32</v>
      </c>
      <c r="C3" s="228" t="s">
        <v>95</v>
      </c>
      <c r="D3" s="235"/>
      <c r="E3" s="235"/>
      <c r="F3" s="229"/>
      <c r="G3" s="228" t="s">
        <v>96</v>
      </c>
      <c r="H3" s="235"/>
      <c r="I3" s="228" t="s">
        <v>97</v>
      </c>
      <c r="J3" s="235"/>
      <c r="K3" s="228" t="s">
        <v>98</v>
      </c>
      <c r="L3" s="235"/>
      <c r="M3" s="228" t="s">
        <v>99</v>
      </c>
      <c r="N3" s="235"/>
      <c r="O3" s="228" t="s">
        <v>100</v>
      </c>
      <c r="P3" s="229"/>
      <c r="Q3" s="228" t="s">
        <v>101</v>
      </c>
      <c r="R3" s="229"/>
      <c r="S3" s="155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</row>
    <row r="4" spans="1:37" ht="39" customHeight="1">
      <c r="A4" s="241"/>
      <c r="B4" s="241"/>
      <c r="C4" s="227" t="s">
        <v>102</v>
      </c>
      <c r="D4" s="227"/>
      <c r="E4" s="227" t="s">
        <v>103</v>
      </c>
      <c r="F4" s="227"/>
      <c r="G4" s="230"/>
      <c r="H4" s="236"/>
      <c r="I4" s="230"/>
      <c r="J4" s="236"/>
      <c r="K4" s="230"/>
      <c r="L4" s="236"/>
      <c r="M4" s="230"/>
      <c r="N4" s="236"/>
      <c r="O4" s="230"/>
      <c r="P4" s="231"/>
      <c r="Q4" s="230"/>
      <c r="R4" s="231"/>
      <c r="S4" s="14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</row>
    <row r="5" spans="1:37" ht="25.5" customHeight="1">
      <c r="A5" s="241"/>
      <c r="B5" s="241"/>
      <c r="C5" s="23" t="s">
        <v>104</v>
      </c>
      <c r="D5" s="23" t="s">
        <v>105</v>
      </c>
      <c r="E5" s="23" t="s">
        <v>104</v>
      </c>
      <c r="F5" s="23" t="s">
        <v>105</v>
      </c>
      <c r="G5" s="23" t="s">
        <v>104</v>
      </c>
      <c r="H5" s="23" t="s">
        <v>106</v>
      </c>
      <c r="I5" s="23" t="s">
        <v>104</v>
      </c>
      <c r="J5" s="23" t="s">
        <v>106</v>
      </c>
      <c r="K5" s="23" t="s">
        <v>104</v>
      </c>
      <c r="L5" s="23" t="s">
        <v>106</v>
      </c>
      <c r="M5" s="23" t="s">
        <v>104</v>
      </c>
      <c r="N5" s="23" t="s">
        <v>106</v>
      </c>
      <c r="O5" s="23" t="s">
        <v>104</v>
      </c>
      <c r="P5" s="23" t="s">
        <v>106</v>
      </c>
      <c r="Q5" s="23" t="s">
        <v>104</v>
      </c>
      <c r="R5" s="23" t="s">
        <v>106</v>
      </c>
      <c r="S5" s="147"/>
      <c r="T5" s="245" t="s">
        <v>206</v>
      </c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7"/>
      <c r="AK5" s="137"/>
    </row>
    <row r="6" spans="1:37" ht="15">
      <c r="A6" s="24" t="s">
        <v>14</v>
      </c>
      <c r="B6" s="24" t="s">
        <v>15</v>
      </c>
      <c r="C6" s="24">
        <v>1</v>
      </c>
      <c r="D6" s="24">
        <v>2</v>
      </c>
      <c r="E6" s="24">
        <v>3</v>
      </c>
      <c r="F6" s="24">
        <v>4</v>
      </c>
      <c r="G6" s="24">
        <v>5</v>
      </c>
      <c r="H6" s="24">
        <v>6</v>
      </c>
      <c r="I6" s="24">
        <v>7</v>
      </c>
      <c r="J6" s="24">
        <v>8</v>
      </c>
      <c r="K6" s="24">
        <v>9</v>
      </c>
      <c r="L6" s="24">
        <v>10</v>
      </c>
      <c r="M6" s="24">
        <v>11</v>
      </c>
      <c r="N6" s="24">
        <v>12</v>
      </c>
      <c r="O6" s="24">
        <v>13</v>
      </c>
      <c r="P6" s="24">
        <v>14</v>
      </c>
      <c r="Q6" s="24">
        <v>15</v>
      </c>
      <c r="R6" s="24">
        <v>16</v>
      </c>
      <c r="S6" s="147"/>
      <c r="T6" s="5" t="s">
        <v>37</v>
      </c>
      <c r="U6" s="84">
        <v>1</v>
      </c>
      <c r="V6" s="84">
        <v>2</v>
      </c>
      <c r="W6" s="84">
        <v>3</v>
      </c>
      <c r="X6" s="84">
        <v>4</v>
      </c>
      <c r="Y6" s="84">
        <v>5</v>
      </c>
      <c r="Z6" s="84">
        <v>6</v>
      </c>
      <c r="AA6" s="84">
        <v>7</v>
      </c>
      <c r="AB6" s="84">
        <v>8</v>
      </c>
      <c r="AC6" s="84">
        <v>9</v>
      </c>
      <c r="AD6" s="84">
        <v>10</v>
      </c>
      <c r="AE6" s="84">
        <v>11</v>
      </c>
      <c r="AF6" s="84">
        <v>12</v>
      </c>
      <c r="AG6" s="84">
        <v>13</v>
      </c>
      <c r="AH6" s="84">
        <v>14</v>
      </c>
      <c r="AI6" s="84">
        <v>15</v>
      </c>
      <c r="AJ6" s="84">
        <v>16</v>
      </c>
      <c r="AK6" s="137"/>
    </row>
    <row r="7" spans="1:37" ht="25.5">
      <c r="A7" s="25" t="s">
        <v>73</v>
      </c>
      <c r="B7" s="1">
        <v>400</v>
      </c>
      <c r="C7" s="40">
        <f>SUM(C8,C11:C13)</f>
        <v>30</v>
      </c>
      <c r="D7" s="41">
        <f>SUM(D8,D11:D13)</f>
        <v>87.31599999999999</v>
      </c>
      <c r="E7" s="40">
        <f>SUM(E8,E11:E13)</f>
        <v>2</v>
      </c>
      <c r="F7" s="41">
        <f>SUM(F8,F11:F13)</f>
        <v>428.793</v>
      </c>
      <c r="G7" s="40">
        <f>SUM(G8,G11:G13)</f>
        <v>155</v>
      </c>
      <c r="H7" s="41">
        <f>SUM(H8,H11:H13)</f>
        <v>1151.375</v>
      </c>
      <c r="I7" s="40">
        <f>SUM(I8,I11:I13)</f>
        <v>127</v>
      </c>
      <c r="J7" s="41">
        <f>SUM(J8,J11:J13)</f>
        <v>160.04000000000002</v>
      </c>
      <c r="K7" s="40">
        <f>SUM(K8,K11:K13)</f>
        <v>21</v>
      </c>
      <c r="L7" s="41">
        <f>SUM(L8,L11:L13)</f>
        <v>1541.9859999999999</v>
      </c>
      <c r="M7" s="40">
        <f>SUM(M8,M11:M13)</f>
        <v>15</v>
      </c>
      <c r="N7" s="41">
        <f>SUM(N8,N11:N13)</f>
        <v>1529.286</v>
      </c>
      <c r="O7" s="40">
        <f>SUM(O8,O11:O13)</f>
        <v>0</v>
      </c>
      <c r="P7" s="41">
        <f>SUM(P8,P11:P13)</f>
        <v>0</v>
      </c>
      <c r="Q7" s="40">
        <f>SUM(Q8,Q11:Q13)</f>
        <v>10</v>
      </c>
      <c r="R7" s="41">
        <f>SUM(R8,R11:R13)</f>
        <v>1514.586</v>
      </c>
      <c r="S7" s="147"/>
      <c r="T7" s="4" t="s">
        <v>107</v>
      </c>
      <c r="U7" s="87">
        <f>IF(C8&gt;=C9,0,C8-C9)</f>
        <v>0</v>
      </c>
      <c r="V7" s="87">
        <f>IF(D8&gt;=D9,0,D8-D9)</f>
        <v>0</v>
      </c>
      <c r="W7" s="87">
        <f>IF(E8&gt;=E9,0,E8-E9)</f>
        <v>0</v>
      </c>
      <c r="X7" s="87">
        <f>IF(F8&gt;=F9,0,F8-F9)</f>
        <v>0</v>
      </c>
      <c r="Y7" s="87">
        <f>IF(G8&gt;=G9,0,G8-G9)</f>
        <v>0</v>
      </c>
      <c r="Z7" s="87">
        <f aca="true" t="shared" si="0" ref="Z7:AJ7">IF(H8&gt;=H9,0,H8-H9)</f>
        <v>0</v>
      </c>
      <c r="AA7" s="87">
        <f t="shared" si="0"/>
        <v>0</v>
      </c>
      <c r="AB7" s="87">
        <f t="shared" si="0"/>
        <v>0</v>
      </c>
      <c r="AC7" s="87">
        <f t="shared" si="0"/>
        <v>0</v>
      </c>
      <c r="AD7" s="87">
        <f t="shared" si="0"/>
        <v>0</v>
      </c>
      <c r="AE7" s="87">
        <f t="shared" si="0"/>
        <v>0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137"/>
    </row>
    <row r="8" spans="1:37" ht="89.25">
      <c r="A8" s="26" t="s">
        <v>108</v>
      </c>
      <c r="B8" s="27">
        <v>410</v>
      </c>
      <c r="C8" s="30">
        <v>13</v>
      </c>
      <c r="D8" s="30">
        <v>40.491</v>
      </c>
      <c r="E8" s="30">
        <v>0</v>
      </c>
      <c r="F8" s="30">
        <v>0</v>
      </c>
      <c r="G8" s="30">
        <v>17</v>
      </c>
      <c r="H8" s="30">
        <v>118.71700000000001</v>
      </c>
      <c r="I8" s="30">
        <v>21</v>
      </c>
      <c r="J8" s="30">
        <v>131.92200000000003</v>
      </c>
      <c r="K8" s="30">
        <v>17</v>
      </c>
      <c r="L8" s="30">
        <v>87.9</v>
      </c>
      <c r="M8" s="30">
        <v>11</v>
      </c>
      <c r="N8" s="30">
        <v>75.2</v>
      </c>
      <c r="O8" s="30">
        <v>0</v>
      </c>
      <c r="P8" s="30">
        <v>0</v>
      </c>
      <c r="Q8" s="30">
        <v>6</v>
      </c>
      <c r="R8" s="30">
        <v>60.49999999999999</v>
      </c>
      <c r="S8" s="147"/>
      <c r="T8" s="4" t="s">
        <v>109</v>
      </c>
      <c r="U8" s="87">
        <f>IF(C8&gt;=C10,0,C8-C10)</f>
        <v>0</v>
      </c>
      <c r="V8" s="87">
        <f>IF(D8&gt;=D10,0,D8-D10)</f>
        <v>0</v>
      </c>
      <c r="W8" s="87">
        <f>IF(E8&gt;=E10,0,E8-E10)</f>
        <v>0</v>
      </c>
      <c r="X8" s="87">
        <f>IF(F8&gt;=F10,0,F8-F10)</f>
        <v>0</v>
      </c>
      <c r="Y8" s="87">
        <f>IF(G8&gt;=G10,0,G8-G10)</f>
        <v>0</v>
      </c>
      <c r="Z8" s="87">
        <f aca="true" t="shared" si="1" ref="Z8:AJ8">IF(H8&gt;=H10,0,H8-H10)</f>
        <v>0</v>
      </c>
      <c r="AA8" s="87">
        <f t="shared" si="1"/>
        <v>0</v>
      </c>
      <c r="AB8" s="87">
        <f t="shared" si="1"/>
        <v>0</v>
      </c>
      <c r="AC8" s="87">
        <f t="shared" si="1"/>
        <v>0</v>
      </c>
      <c r="AD8" s="87">
        <f t="shared" si="1"/>
        <v>0</v>
      </c>
      <c r="AE8" s="87">
        <f t="shared" si="1"/>
        <v>0</v>
      </c>
      <c r="AF8" s="87">
        <f t="shared" si="1"/>
        <v>0</v>
      </c>
      <c r="AG8" s="87">
        <f t="shared" si="1"/>
        <v>0</v>
      </c>
      <c r="AH8" s="87">
        <f t="shared" si="1"/>
        <v>0</v>
      </c>
      <c r="AI8" s="87">
        <f t="shared" si="1"/>
        <v>0</v>
      </c>
      <c r="AJ8" s="87">
        <f t="shared" si="1"/>
        <v>0</v>
      </c>
      <c r="AK8" s="137"/>
    </row>
    <row r="9" spans="1:37" ht="51">
      <c r="A9" s="79" t="s">
        <v>168</v>
      </c>
      <c r="B9" s="27">
        <v>411</v>
      </c>
      <c r="C9" s="30">
        <v>12</v>
      </c>
      <c r="D9" s="31">
        <v>34.783</v>
      </c>
      <c r="E9" s="30"/>
      <c r="F9" s="31"/>
      <c r="G9" s="30">
        <v>16</v>
      </c>
      <c r="H9" s="31">
        <v>43.207</v>
      </c>
      <c r="I9" s="30">
        <v>19</v>
      </c>
      <c r="J9" s="31">
        <v>50.704</v>
      </c>
      <c r="K9" s="30">
        <v>1</v>
      </c>
      <c r="L9" s="31">
        <v>2.9</v>
      </c>
      <c r="M9" s="30">
        <v>1</v>
      </c>
      <c r="N9" s="31">
        <v>2.9</v>
      </c>
      <c r="O9" s="30"/>
      <c r="P9" s="31"/>
      <c r="Q9" s="30">
        <v>1</v>
      </c>
      <c r="R9" s="31">
        <v>2.9</v>
      </c>
      <c r="S9" s="14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</row>
    <row r="10" spans="1:37" ht="76.5">
      <c r="A10" s="79" t="s">
        <v>169</v>
      </c>
      <c r="B10" s="28">
        <v>412</v>
      </c>
      <c r="C10" s="30">
        <v>1</v>
      </c>
      <c r="D10" s="31">
        <v>5.708</v>
      </c>
      <c r="E10" s="30"/>
      <c r="F10" s="31"/>
      <c r="G10" s="30">
        <v>1</v>
      </c>
      <c r="H10" s="31">
        <v>75.51</v>
      </c>
      <c r="I10" s="30">
        <v>2</v>
      </c>
      <c r="J10" s="31">
        <v>81.218</v>
      </c>
      <c r="K10" s="30"/>
      <c r="L10" s="31"/>
      <c r="M10" s="30"/>
      <c r="N10" s="31"/>
      <c r="O10" s="30"/>
      <c r="P10" s="31"/>
      <c r="Q10" s="30"/>
      <c r="R10" s="31"/>
      <c r="S10" s="147"/>
      <c r="T10" s="238" t="s">
        <v>206</v>
      </c>
      <c r="U10" s="238"/>
      <c r="V10" s="238"/>
      <c r="W10" s="238"/>
      <c r="X10" s="238"/>
      <c r="Y10" s="238"/>
      <c r="Z10" s="238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</row>
    <row r="11" spans="1:37" ht="63.75">
      <c r="A11" s="26" t="s">
        <v>170</v>
      </c>
      <c r="B11" s="1">
        <v>420</v>
      </c>
      <c r="C11" s="30"/>
      <c r="D11" s="31"/>
      <c r="E11" s="30">
        <v>1</v>
      </c>
      <c r="F11" s="31">
        <v>383.47</v>
      </c>
      <c r="G11" s="30"/>
      <c r="H11" s="31"/>
      <c r="I11" s="30"/>
      <c r="J11" s="31"/>
      <c r="K11" s="30">
        <v>1</v>
      </c>
      <c r="L11" s="31">
        <v>383.47</v>
      </c>
      <c r="M11" s="30">
        <v>1</v>
      </c>
      <c r="N11" s="31">
        <v>383.47</v>
      </c>
      <c r="O11" s="30"/>
      <c r="P11" s="31"/>
      <c r="Q11" s="30">
        <v>1</v>
      </c>
      <c r="R11" s="31">
        <v>383.47</v>
      </c>
      <c r="S11" s="147"/>
      <c r="T11" s="85" t="s">
        <v>16</v>
      </c>
      <c r="U11" s="86" t="s">
        <v>207</v>
      </c>
      <c r="V11" s="86" t="s">
        <v>208</v>
      </c>
      <c r="W11" s="86" t="s">
        <v>209</v>
      </c>
      <c r="X11" s="86" t="s">
        <v>210</v>
      </c>
      <c r="Y11" s="86" t="s">
        <v>211</v>
      </c>
      <c r="Z11" s="86" t="s">
        <v>212</v>
      </c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</row>
    <row r="12" spans="1:37" ht="25.5">
      <c r="A12" s="26" t="s">
        <v>110</v>
      </c>
      <c r="B12" s="27">
        <v>430</v>
      </c>
      <c r="C12" s="30">
        <v>1</v>
      </c>
      <c r="D12" s="31">
        <v>45.323</v>
      </c>
      <c r="E12" s="30">
        <v>1</v>
      </c>
      <c r="F12" s="31">
        <v>45.323</v>
      </c>
      <c r="G12" s="30">
        <v>3</v>
      </c>
      <c r="H12" s="31">
        <v>1010.636</v>
      </c>
      <c r="I12" s="30">
        <v>2</v>
      </c>
      <c r="J12" s="31">
        <v>10.64</v>
      </c>
      <c r="K12" s="30">
        <v>3</v>
      </c>
      <c r="L12" s="31">
        <v>1070.616</v>
      </c>
      <c r="M12" s="30">
        <v>3</v>
      </c>
      <c r="N12" s="31">
        <v>1070.616</v>
      </c>
      <c r="O12" s="30"/>
      <c r="P12" s="31"/>
      <c r="Q12" s="30">
        <v>3</v>
      </c>
      <c r="R12" s="31">
        <v>1070.616</v>
      </c>
      <c r="S12" s="147"/>
      <c r="T12" s="85">
        <v>410</v>
      </c>
      <c r="U12" s="87">
        <f aca="true" t="shared" si="2" ref="U12:V17">IF(C8+G8&gt;=I8,0,(C8+G8)-I8)</f>
        <v>0</v>
      </c>
      <c r="V12" s="87">
        <f t="shared" si="2"/>
        <v>0</v>
      </c>
      <c r="W12" s="87">
        <f aca="true" t="shared" si="3" ref="W12:X17">IF(E8+K8&gt;=M8+O8,0,(E8+K8)-(M8+O8))</f>
        <v>0</v>
      </c>
      <c r="X12" s="87">
        <f t="shared" si="3"/>
        <v>0</v>
      </c>
      <c r="Y12" s="87">
        <f aca="true" t="shared" si="4" ref="Y12:Z17">IF(M8&gt;=Q8,0,M8-Q8)</f>
        <v>0</v>
      </c>
      <c r="Z12" s="87">
        <f t="shared" si="4"/>
        <v>0</v>
      </c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</row>
    <row r="13" spans="1:37" ht="15" customHeight="1">
      <c r="A13" s="26" t="s">
        <v>111</v>
      </c>
      <c r="B13" s="1">
        <v>440</v>
      </c>
      <c r="C13" s="30">
        <v>16</v>
      </c>
      <c r="D13" s="31">
        <v>1.5020000000000002</v>
      </c>
      <c r="E13" s="30"/>
      <c r="F13" s="31"/>
      <c r="G13" s="30">
        <v>135</v>
      </c>
      <c r="H13" s="31">
        <v>22.022</v>
      </c>
      <c r="I13" s="30">
        <v>104</v>
      </c>
      <c r="J13" s="31">
        <v>17.478</v>
      </c>
      <c r="K13" s="30"/>
      <c r="L13" s="31"/>
      <c r="M13" s="30"/>
      <c r="N13" s="31"/>
      <c r="O13" s="30"/>
      <c r="P13" s="31"/>
      <c r="Q13" s="30"/>
      <c r="R13" s="31"/>
      <c r="S13" s="155"/>
      <c r="T13" s="85">
        <v>411</v>
      </c>
      <c r="U13" s="87">
        <f t="shared" si="2"/>
        <v>0</v>
      </c>
      <c r="V13" s="87">
        <f t="shared" si="2"/>
        <v>0</v>
      </c>
      <c r="W13" s="87">
        <f t="shared" si="3"/>
        <v>0</v>
      </c>
      <c r="X13" s="87">
        <f t="shared" si="3"/>
        <v>0</v>
      </c>
      <c r="Y13" s="87">
        <f t="shared" si="4"/>
        <v>0</v>
      </c>
      <c r="Z13" s="87">
        <f t="shared" si="4"/>
        <v>0</v>
      </c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</row>
    <row r="14" spans="1:37" ht="12.7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85">
        <v>412</v>
      </c>
      <c r="U14" s="87">
        <f t="shared" si="2"/>
        <v>0</v>
      </c>
      <c r="V14" s="87">
        <f t="shared" si="2"/>
        <v>0</v>
      </c>
      <c r="W14" s="87">
        <f t="shared" si="3"/>
        <v>0</v>
      </c>
      <c r="X14" s="87">
        <f t="shared" si="3"/>
        <v>0</v>
      </c>
      <c r="Y14" s="87">
        <f t="shared" si="4"/>
        <v>0</v>
      </c>
      <c r="Z14" s="87">
        <f t="shared" si="4"/>
        <v>0</v>
      </c>
      <c r="AA14" s="145"/>
      <c r="AB14" s="145"/>
      <c r="AC14" s="145"/>
      <c r="AD14" s="145"/>
      <c r="AE14" s="152"/>
      <c r="AF14" s="152"/>
      <c r="AG14" s="152"/>
      <c r="AH14" s="152"/>
      <c r="AI14" s="137"/>
      <c r="AJ14" s="137"/>
      <c r="AK14" s="137"/>
    </row>
    <row r="15" spans="1:37" ht="15" customHeight="1">
      <c r="A15" s="232" t="s">
        <v>112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146"/>
      <c r="O15" s="146"/>
      <c r="P15" s="146"/>
      <c r="Q15" s="146"/>
      <c r="R15" s="146"/>
      <c r="S15" s="146"/>
      <c r="T15" s="85">
        <v>420</v>
      </c>
      <c r="U15" s="87">
        <f t="shared" si="2"/>
        <v>0</v>
      </c>
      <c r="V15" s="87">
        <f t="shared" si="2"/>
        <v>0</v>
      </c>
      <c r="W15" s="87">
        <f t="shared" si="3"/>
        <v>0</v>
      </c>
      <c r="X15" s="87">
        <f t="shared" si="3"/>
        <v>0</v>
      </c>
      <c r="Y15" s="87">
        <f t="shared" si="4"/>
        <v>0</v>
      </c>
      <c r="Z15" s="87">
        <f t="shared" si="4"/>
        <v>0</v>
      </c>
      <c r="AA15" s="146"/>
      <c r="AB15" s="146"/>
      <c r="AC15" s="146"/>
      <c r="AD15" s="146"/>
      <c r="AE15" s="153"/>
      <c r="AF15" s="153"/>
      <c r="AG15" s="153"/>
      <c r="AH15" s="153"/>
      <c r="AI15" s="137"/>
      <c r="AJ15" s="137"/>
      <c r="AK15" s="137"/>
    </row>
    <row r="16" spans="1:37" ht="67.5" customHeight="1">
      <c r="A16" s="227" t="s">
        <v>30</v>
      </c>
      <c r="B16" s="227" t="s">
        <v>32</v>
      </c>
      <c r="C16" s="228" t="s">
        <v>167</v>
      </c>
      <c r="D16" s="235"/>
      <c r="E16" s="227" t="s">
        <v>113</v>
      </c>
      <c r="F16" s="227"/>
      <c r="G16" s="227"/>
      <c r="H16" s="227"/>
      <c r="I16" s="227" t="s">
        <v>114</v>
      </c>
      <c r="J16" s="227"/>
      <c r="K16" s="227" t="s">
        <v>171</v>
      </c>
      <c r="L16" s="237"/>
      <c r="M16" s="227" t="s">
        <v>166</v>
      </c>
      <c r="N16" s="147"/>
      <c r="O16" s="147"/>
      <c r="P16" s="147"/>
      <c r="Q16" s="147"/>
      <c r="R16" s="147"/>
      <c r="S16" s="147"/>
      <c r="T16" s="85">
        <v>430</v>
      </c>
      <c r="U16" s="87">
        <f t="shared" si="2"/>
        <v>0</v>
      </c>
      <c r="V16" s="87">
        <f t="shared" si="2"/>
        <v>0</v>
      </c>
      <c r="W16" s="87">
        <f t="shared" si="3"/>
        <v>0</v>
      </c>
      <c r="X16" s="87">
        <f t="shared" si="3"/>
        <v>0</v>
      </c>
      <c r="Y16" s="87">
        <f t="shared" si="4"/>
        <v>0</v>
      </c>
      <c r="Z16" s="87">
        <f t="shared" si="4"/>
        <v>0</v>
      </c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</row>
    <row r="17" spans="1:37" ht="67.5" customHeight="1">
      <c r="A17" s="227"/>
      <c r="B17" s="227"/>
      <c r="C17" s="230"/>
      <c r="D17" s="236"/>
      <c r="E17" s="248" t="s">
        <v>174</v>
      </c>
      <c r="F17" s="248" t="s">
        <v>175</v>
      </c>
      <c r="G17" s="233" t="s">
        <v>172</v>
      </c>
      <c r="H17" s="234"/>
      <c r="I17" s="227"/>
      <c r="J17" s="227"/>
      <c r="K17" s="237"/>
      <c r="L17" s="237"/>
      <c r="M17" s="227"/>
      <c r="N17" s="147"/>
      <c r="O17" s="147"/>
      <c r="P17" s="147"/>
      <c r="Q17" s="147"/>
      <c r="R17" s="147"/>
      <c r="S17" s="147"/>
      <c r="T17" s="85">
        <v>440</v>
      </c>
      <c r="U17" s="87">
        <f t="shared" si="2"/>
        <v>0</v>
      </c>
      <c r="V17" s="87">
        <f t="shared" si="2"/>
        <v>0</v>
      </c>
      <c r="W17" s="87">
        <f t="shared" si="3"/>
        <v>0</v>
      </c>
      <c r="X17" s="87">
        <f t="shared" si="3"/>
        <v>0</v>
      </c>
      <c r="Y17" s="87">
        <f t="shared" si="4"/>
        <v>0</v>
      </c>
      <c r="Z17" s="87">
        <f t="shared" si="4"/>
        <v>0</v>
      </c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</row>
    <row r="18" spans="1:37" ht="66" customHeight="1">
      <c r="A18" s="227"/>
      <c r="B18" s="227"/>
      <c r="C18" s="24" t="s">
        <v>39</v>
      </c>
      <c r="D18" s="24" t="s">
        <v>115</v>
      </c>
      <c r="E18" s="248"/>
      <c r="F18" s="248"/>
      <c r="G18" s="24" t="s">
        <v>173</v>
      </c>
      <c r="H18" s="24" t="s">
        <v>193</v>
      </c>
      <c r="I18" s="24" t="s">
        <v>39</v>
      </c>
      <c r="J18" s="24" t="s">
        <v>115</v>
      </c>
      <c r="K18" s="24" t="s">
        <v>39</v>
      </c>
      <c r="L18" s="24" t="s">
        <v>115</v>
      </c>
      <c r="M18" s="32" t="s">
        <v>116</v>
      </c>
      <c r="N18" s="147"/>
      <c r="O18" s="147"/>
      <c r="P18" s="147"/>
      <c r="Q18" s="147"/>
      <c r="R18" s="147"/>
      <c r="S18" s="14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</row>
    <row r="19" spans="1:37" ht="15">
      <c r="A19" s="24" t="s">
        <v>14</v>
      </c>
      <c r="B19" s="24" t="s">
        <v>15</v>
      </c>
      <c r="C19" s="24">
        <v>1</v>
      </c>
      <c r="D19" s="24">
        <v>2</v>
      </c>
      <c r="E19" s="24">
        <v>3</v>
      </c>
      <c r="F19" s="24">
        <v>4</v>
      </c>
      <c r="G19" s="24">
        <v>5</v>
      </c>
      <c r="H19" s="24">
        <v>6</v>
      </c>
      <c r="I19" s="24">
        <v>7</v>
      </c>
      <c r="J19" s="24">
        <v>8</v>
      </c>
      <c r="K19" s="24">
        <v>9</v>
      </c>
      <c r="L19" s="24">
        <v>10</v>
      </c>
      <c r="M19" s="24">
        <v>11</v>
      </c>
      <c r="N19" s="147"/>
      <c r="O19" s="147"/>
      <c r="P19" s="147"/>
      <c r="Q19" s="147"/>
      <c r="R19" s="147"/>
      <c r="S19" s="147"/>
      <c r="T19" s="242" t="s">
        <v>117</v>
      </c>
      <c r="U19" s="243"/>
      <c r="V19" s="243"/>
      <c r="W19" s="244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</row>
    <row r="20" spans="1:37" ht="31.5" customHeight="1">
      <c r="A20" s="25" t="s">
        <v>73</v>
      </c>
      <c r="B20" s="1">
        <v>500</v>
      </c>
      <c r="C20" s="40">
        <f>SUM(C21:C22)</f>
        <v>1</v>
      </c>
      <c r="D20" s="41">
        <f>SUM(D21:D22)</f>
        <v>34.935</v>
      </c>
      <c r="E20" s="40">
        <f>SUM(E21:E22)</f>
        <v>5</v>
      </c>
      <c r="F20" s="41">
        <f>SUM(F21:F22)</f>
        <v>447.028</v>
      </c>
      <c r="G20" s="41">
        <f>SUM(G21:G22)</f>
        <v>65.05</v>
      </c>
      <c r="H20" s="41">
        <f>SUM(H21:H22)</f>
        <v>65.05</v>
      </c>
      <c r="I20" s="40">
        <f>SUM(I21:I22)</f>
        <v>0</v>
      </c>
      <c r="J20" s="41">
        <f>SUM(J21:J22)</f>
        <v>0</v>
      </c>
      <c r="K20" s="40">
        <f>SUM(K21:K22)</f>
        <v>4</v>
      </c>
      <c r="L20" s="41">
        <f>SUM(L21:L22)</f>
        <v>412.09299999999996</v>
      </c>
      <c r="M20" s="40">
        <f>SUM(M21:M22)</f>
        <v>1</v>
      </c>
      <c r="N20" s="147"/>
      <c r="O20" s="147"/>
      <c r="P20" s="147"/>
      <c r="Q20" s="147"/>
      <c r="R20" s="147"/>
      <c r="S20" s="147"/>
      <c r="T20" s="85" t="s">
        <v>16</v>
      </c>
      <c r="U20" s="86" t="s">
        <v>213</v>
      </c>
      <c r="V20" s="86" t="s">
        <v>214</v>
      </c>
      <c r="W20" s="88" t="s">
        <v>251</v>
      </c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</row>
    <row r="21" spans="1:37" ht="123.75" customHeight="1">
      <c r="A21" s="80" t="s">
        <v>194</v>
      </c>
      <c r="B21" s="27">
        <v>510</v>
      </c>
      <c r="C21" s="30">
        <v>1</v>
      </c>
      <c r="D21" s="31">
        <v>34.935</v>
      </c>
      <c r="E21" s="30">
        <v>5</v>
      </c>
      <c r="F21" s="31">
        <v>447.028</v>
      </c>
      <c r="G21" s="31">
        <v>65.05</v>
      </c>
      <c r="H21" s="31">
        <v>65.05</v>
      </c>
      <c r="I21" s="30"/>
      <c r="J21" s="31"/>
      <c r="K21" s="30">
        <v>4</v>
      </c>
      <c r="L21" s="31">
        <v>412.09299999999996</v>
      </c>
      <c r="M21" s="30">
        <v>1</v>
      </c>
      <c r="N21" s="147"/>
      <c r="O21" s="147"/>
      <c r="P21" s="147"/>
      <c r="Q21" s="147"/>
      <c r="R21" s="147"/>
      <c r="S21" s="147"/>
      <c r="T21" s="85">
        <v>510</v>
      </c>
      <c r="U21" s="87">
        <f>IF(C21+E21&gt;=I21+K21,0,(C21+E21)-(I21+K21))</f>
        <v>0</v>
      </c>
      <c r="V21" s="87">
        <f>IF(D21+F21&gt;=J21+L21,0,(D21+F21)-(J21+L21))</f>
        <v>0</v>
      </c>
      <c r="W21" s="87">
        <f>IF(G21&gt;=H21,0,G21-H21)</f>
        <v>0</v>
      </c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</row>
    <row r="22" spans="1:37" ht="80.25" customHeight="1">
      <c r="A22" s="29" t="s">
        <v>176</v>
      </c>
      <c r="B22" s="1">
        <v>520</v>
      </c>
      <c r="C22" s="30"/>
      <c r="D22" s="31"/>
      <c r="E22" s="30"/>
      <c r="F22" s="31"/>
      <c r="G22" s="15" t="s">
        <v>26</v>
      </c>
      <c r="H22" s="15" t="s">
        <v>26</v>
      </c>
      <c r="I22" s="30"/>
      <c r="J22" s="31"/>
      <c r="K22" s="30"/>
      <c r="L22" s="31"/>
      <c r="M22" s="30"/>
      <c r="N22" s="147"/>
      <c r="O22" s="147"/>
      <c r="P22" s="147"/>
      <c r="Q22" s="147"/>
      <c r="R22" s="147"/>
      <c r="S22" s="147"/>
      <c r="T22" s="9">
        <v>520</v>
      </c>
      <c r="U22" s="87">
        <f>IF(C22+E22&gt;=I22+K22,0,(C22+E22)-(I22+K22))</f>
        <v>0</v>
      </c>
      <c r="V22" s="87">
        <f>IF(D22+F22&gt;=J22+L22,0,(D22+F22)-(J22+L22))</f>
        <v>0</v>
      </c>
      <c r="W22" s="15" t="s">
        <v>26</v>
      </c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1:37" ht="38.2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37"/>
      <c r="O23" s="137"/>
      <c r="P23" s="137"/>
      <c r="Q23" s="137"/>
      <c r="R23" s="137"/>
      <c r="S23" s="137"/>
      <c r="T23" s="137"/>
      <c r="U23" s="137"/>
      <c r="V23" s="149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</row>
    <row r="24" spans="1:37" ht="1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48"/>
      <c r="O24" s="148"/>
      <c r="P24" s="148"/>
      <c r="Q24" s="148"/>
      <c r="R24" s="148"/>
      <c r="S24" s="148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</row>
    <row r="25" spans="1:37" ht="22.5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49"/>
      <c r="O25" s="149"/>
      <c r="P25" s="149"/>
      <c r="Q25" s="149"/>
      <c r="R25" s="149"/>
      <c r="S25" s="149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</row>
    <row r="26" spans="1:37" ht="1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</row>
  </sheetData>
  <sheetProtection sheet="1" objects="1" scenarios="1"/>
  <mergeCells count="26">
    <mergeCell ref="T19:W19"/>
    <mergeCell ref="M3:N4"/>
    <mergeCell ref="O3:P4"/>
    <mergeCell ref="I3:J4"/>
    <mergeCell ref="G3:H4"/>
    <mergeCell ref="T5:AJ5"/>
    <mergeCell ref="M16:M17"/>
    <mergeCell ref="E16:H16"/>
    <mergeCell ref="E17:E18"/>
    <mergeCell ref="F17:F18"/>
    <mergeCell ref="T10:Z10"/>
    <mergeCell ref="A2:S2"/>
    <mergeCell ref="A3:A5"/>
    <mergeCell ref="B3:B5"/>
    <mergeCell ref="C3:F3"/>
    <mergeCell ref="C4:D4"/>
    <mergeCell ref="E4:F4"/>
    <mergeCell ref="K3:L4"/>
    <mergeCell ref="A16:A18"/>
    <mergeCell ref="Q3:R4"/>
    <mergeCell ref="I16:J17"/>
    <mergeCell ref="A15:M15"/>
    <mergeCell ref="G17:H17"/>
    <mergeCell ref="B16:B18"/>
    <mergeCell ref="C16:D17"/>
    <mergeCell ref="K16:L17"/>
  </mergeCells>
  <printOptions horizontalCentered="1"/>
  <pageMargins left="0.15748031496062992" right="0.1968503937007874" top="0.2755905511811024" bottom="0.2755905511811024" header="0.15748031496062992" footer="0.15748031496062992"/>
  <pageSetup orientation="landscape" paperSize="9" scale="70" r:id="rId2"/>
  <headerFooter>
    <oddFooter>&amp;C&amp;P</oddFooter>
  </headerFooter>
  <rowBreaks count="1" manualBreakCount="1">
    <brk id="14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J63"/>
  <sheetViews>
    <sheetView showZeros="0" zoomScaleSheetLayoutView="100" zoomScalePageLayoutView="0" workbookViewId="0" topLeftCell="A1">
      <selection activeCell="X36" sqref="X36"/>
    </sheetView>
  </sheetViews>
  <sheetFormatPr defaultColWidth="9.140625" defaultRowHeight="15"/>
  <cols>
    <col min="1" max="1" width="44.00390625" style="0" customWidth="1"/>
    <col min="2" max="2" width="7.8515625" style="0" customWidth="1"/>
    <col min="3" max="3" width="4.28125" style="0" customWidth="1"/>
    <col min="4" max="4" width="7.00390625" style="0" customWidth="1"/>
    <col min="5" max="5" width="7.8515625" style="0" customWidth="1"/>
    <col min="6" max="7" width="7.00390625" style="0" customWidth="1"/>
    <col min="8" max="8" width="7.8515625" style="0" customWidth="1"/>
    <col min="9" max="11" width="7.00390625" style="0" customWidth="1"/>
    <col min="12" max="12" width="6.8515625" style="0" customWidth="1"/>
    <col min="13" max="16" width="7.00390625" style="0" customWidth="1"/>
    <col min="17" max="17" width="7.8515625" style="0" customWidth="1"/>
    <col min="18" max="18" width="7.00390625" style="0" customWidth="1"/>
    <col min="19" max="19" width="8.7109375" style="0" customWidth="1"/>
    <col min="20" max="21" width="9.7109375" style="0" customWidth="1"/>
    <col min="22" max="22" width="8.7109375" style="0" customWidth="1"/>
    <col min="23" max="24" width="9.7109375" style="0" customWidth="1"/>
    <col min="25" max="25" width="3.421875" style="0" customWidth="1"/>
    <col min="27" max="29" width="20.00390625" style="0" customWidth="1"/>
    <col min="30" max="32" width="16.140625" style="0" customWidth="1"/>
    <col min="33" max="35" width="12.28125" style="0" customWidth="1"/>
    <col min="36" max="36" width="3.421875" style="0" customWidth="1"/>
    <col min="37" max="37" width="7.7109375" style="0" customWidth="1"/>
    <col min="38" max="43" width="16.421875" style="0" customWidth="1"/>
  </cols>
  <sheetData>
    <row r="1" spans="1:36" ht="15">
      <c r="A1" s="142" t="s">
        <v>246</v>
      </c>
      <c r="B1" s="143" t="s">
        <v>242</v>
      </c>
      <c r="C1" s="77" t="str">
        <f>'8-ОИП Раздел 1, 2'!C1</f>
        <v>030</v>
      </c>
      <c r="D1" s="77">
        <f>'8-ОИП Раздел 1, 2'!D1</f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</row>
    <row r="2" spans="1:36" ht="15.75" customHeight="1">
      <c r="A2" s="261" t="s">
        <v>177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</row>
    <row r="3" spans="1:36" ht="39.75" customHeight="1">
      <c r="A3" s="262" t="s">
        <v>30</v>
      </c>
      <c r="B3" s="262" t="s">
        <v>61</v>
      </c>
      <c r="C3" s="262" t="s">
        <v>118</v>
      </c>
      <c r="D3" s="265" t="s">
        <v>119</v>
      </c>
      <c r="E3" s="266"/>
      <c r="F3" s="267"/>
      <c r="G3" s="271" t="s">
        <v>120</v>
      </c>
      <c r="H3" s="272"/>
      <c r="I3" s="273"/>
      <c r="J3" s="265" t="s">
        <v>121</v>
      </c>
      <c r="K3" s="266"/>
      <c r="L3" s="267"/>
      <c r="M3" s="271" t="s">
        <v>122</v>
      </c>
      <c r="N3" s="272"/>
      <c r="O3" s="273"/>
      <c r="P3" s="271" t="s">
        <v>123</v>
      </c>
      <c r="Q3" s="272"/>
      <c r="R3" s="273"/>
      <c r="S3" s="271" t="s">
        <v>124</v>
      </c>
      <c r="T3" s="272"/>
      <c r="U3" s="273"/>
      <c r="V3" s="271" t="s">
        <v>125</v>
      </c>
      <c r="W3" s="272"/>
      <c r="X3" s="273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</row>
    <row r="4" spans="1:36" ht="42" customHeight="1">
      <c r="A4" s="263"/>
      <c r="B4" s="263"/>
      <c r="C4" s="263"/>
      <c r="D4" s="268"/>
      <c r="E4" s="269"/>
      <c r="F4" s="270"/>
      <c r="G4" s="274"/>
      <c r="H4" s="275"/>
      <c r="I4" s="276"/>
      <c r="J4" s="268"/>
      <c r="K4" s="269"/>
      <c r="L4" s="270"/>
      <c r="M4" s="274"/>
      <c r="N4" s="275"/>
      <c r="O4" s="276"/>
      <c r="P4" s="274"/>
      <c r="Q4" s="275"/>
      <c r="R4" s="276"/>
      <c r="S4" s="274"/>
      <c r="T4" s="275"/>
      <c r="U4" s="276"/>
      <c r="V4" s="274"/>
      <c r="W4" s="275"/>
      <c r="X4" s="276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</row>
    <row r="5" spans="1:36" ht="25.5">
      <c r="A5" s="264"/>
      <c r="B5" s="264"/>
      <c r="C5" s="264"/>
      <c r="D5" s="33" t="s">
        <v>126</v>
      </c>
      <c r="E5" s="33" t="s">
        <v>127</v>
      </c>
      <c r="F5" s="33" t="s">
        <v>128</v>
      </c>
      <c r="G5" s="33" t="s">
        <v>126</v>
      </c>
      <c r="H5" s="33" t="s">
        <v>127</v>
      </c>
      <c r="I5" s="33" t="s">
        <v>128</v>
      </c>
      <c r="J5" s="33" t="s">
        <v>126</v>
      </c>
      <c r="K5" s="33" t="s">
        <v>127</v>
      </c>
      <c r="L5" s="33" t="s">
        <v>128</v>
      </c>
      <c r="M5" s="33" t="s">
        <v>126</v>
      </c>
      <c r="N5" s="33" t="s">
        <v>127</v>
      </c>
      <c r="O5" s="33" t="s">
        <v>128</v>
      </c>
      <c r="P5" s="33" t="s">
        <v>126</v>
      </c>
      <c r="Q5" s="33" t="s">
        <v>127</v>
      </c>
      <c r="R5" s="33" t="s">
        <v>128</v>
      </c>
      <c r="S5" s="33" t="s">
        <v>126</v>
      </c>
      <c r="T5" s="33" t="s">
        <v>127</v>
      </c>
      <c r="U5" s="33" t="s">
        <v>128</v>
      </c>
      <c r="V5" s="33" t="s">
        <v>126</v>
      </c>
      <c r="W5" s="33" t="s">
        <v>127</v>
      </c>
      <c r="X5" s="33" t="s">
        <v>128</v>
      </c>
      <c r="Y5" s="137"/>
      <c r="Z5" s="256" t="s">
        <v>129</v>
      </c>
      <c r="AA5" s="256"/>
      <c r="AB5" s="256"/>
      <c r="AC5" s="256"/>
      <c r="AD5" s="256"/>
      <c r="AE5" s="256"/>
      <c r="AF5" s="256"/>
      <c r="AG5" s="256"/>
      <c r="AH5" s="256"/>
      <c r="AI5" s="256"/>
      <c r="AJ5" s="137"/>
    </row>
    <row r="6" spans="1:36" ht="15">
      <c r="A6" s="33" t="s">
        <v>14</v>
      </c>
      <c r="B6" s="33" t="s">
        <v>15</v>
      </c>
      <c r="C6" s="33" t="s">
        <v>36</v>
      </c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137"/>
      <c r="Z6" s="7" t="s">
        <v>130</v>
      </c>
      <c r="AA6" s="8" t="s">
        <v>198</v>
      </c>
      <c r="AB6" s="8" t="s">
        <v>199</v>
      </c>
      <c r="AC6" s="8" t="s">
        <v>200</v>
      </c>
      <c r="AD6" s="9" t="s">
        <v>131</v>
      </c>
      <c r="AE6" s="9" t="s">
        <v>132</v>
      </c>
      <c r="AF6" s="9" t="s">
        <v>133</v>
      </c>
      <c r="AG6" s="9" t="s">
        <v>134</v>
      </c>
      <c r="AH6" s="9" t="s">
        <v>135</v>
      </c>
      <c r="AI6" s="9" t="s">
        <v>136</v>
      </c>
      <c r="AJ6" s="137"/>
    </row>
    <row r="7" spans="1:36" ht="14.25" customHeight="1">
      <c r="A7" s="258" t="s">
        <v>137</v>
      </c>
      <c r="B7" s="34" t="s">
        <v>39</v>
      </c>
      <c r="C7" s="34">
        <v>600</v>
      </c>
      <c r="D7" s="35">
        <f>SUM(D9,D11,D13,D15,D19,D25,D27,D29,D31,D33,D35)</f>
        <v>29</v>
      </c>
      <c r="E7" s="35">
        <f>SUM(E9,E11,E13,E15,E19,E25,E27,E29,E31,E33,E35)</f>
        <v>4</v>
      </c>
      <c r="F7" s="35">
        <f>SUM(F9,F11,F13,F15,F19,F25,F27,F29,F31,F33,F35)</f>
        <v>0</v>
      </c>
      <c r="G7" s="35">
        <f>SUM(G9,G11,G13,G15,G19,G25,G27,G29,G31,G33,G35)</f>
        <v>444</v>
      </c>
      <c r="H7" s="35">
        <f>SUM(H9,H11,H13,H15,H19,H25,H27,H29,H31,H33,H35)</f>
        <v>44</v>
      </c>
      <c r="I7" s="35">
        <f>SUM(I9,I11,I13,I15,I19,I25,I27,I29,I31,I33,I35)</f>
        <v>14</v>
      </c>
      <c r="J7" s="35">
        <f>SUM(J9,J11,J13,J15,J19,J25,J27,J29,J31,J33,J35)</f>
        <v>0</v>
      </c>
      <c r="K7" s="35">
        <f>SUM(K9,K11,K13,K15,K19,K25,K27,K29,K31,K33,K35)</f>
        <v>0</v>
      </c>
      <c r="L7" s="35">
        <f>SUM(L9,L11,L13,L15,L19,L25,L27,L29,L31,L33,L35)</f>
        <v>2</v>
      </c>
      <c r="M7" s="35">
        <f>SUM(M9,M11,M13,M15,M19,M25,M27,M29,M31,M33,M35)</f>
        <v>427</v>
      </c>
      <c r="N7" s="35">
        <f>SUM(N9,N11,N13,N15,N19,N25,N27,N29,N31,N33,N35)</f>
        <v>40</v>
      </c>
      <c r="O7" s="35">
        <f>SUM(O9,O11,O13,O15,O19,O25,O27,O29,O31,O33,O35)</f>
        <v>12</v>
      </c>
      <c r="P7" s="35">
        <f>SUM(P9,P11,P13,P15,P19,P25,P27,P29,P31,P33,P35)</f>
        <v>424</v>
      </c>
      <c r="Q7" s="35">
        <f>SUM(Q9,Q11,Q13,Q15,Q19,Q25,Q27,Q29,Q31,Q33,Q35)</f>
        <v>40</v>
      </c>
      <c r="R7" s="35">
        <f>SUM(R9,R11,R13,R15,R19,R25,R27,R29,R31,R33,R35)</f>
        <v>11</v>
      </c>
      <c r="S7" s="35">
        <f>SUM(S9,S11,S13,S15,S19,S25,S27,S29,S31,S33,S35)</f>
        <v>340</v>
      </c>
      <c r="T7" s="35">
        <f>SUM(T9,T11,T13,T15,T19,T25,T27,T29,T31,T33,T35)</f>
        <v>36</v>
      </c>
      <c r="U7" s="35">
        <f>SUM(U9,U11,U13,U15,U19,U25,U27,U29,U31,U33,U35)</f>
        <v>11</v>
      </c>
      <c r="V7" s="35">
        <f>SUM(V9,V11,V13,V15,V19,V25,V27,V29,V31,V33,V35)</f>
        <v>307</v>
      </c>
      <c r="W7" s="35">
        <f>SUM(W9,W11,W13,W15,W19,W25,W27,W29,W31,W33,W35)</f>
        <v>35.7</v>
      </c>
      <c r="X7" s="35">
        <f>SUM(X9,X11,X13,X15,X19,X25,X27,X29,X31,X33,X35)</f>
        <v>6</v>
      </c>
      <c r="Y7" s="137"/>
      <c r="Z7" s="10">
        <v>600</v>
      </c>
      <c r="AA7" s="11">
        <f>IF((D7+G7+J7)&gt;=M7,0,(D7+G7+J7)-M7)</f>
        <v>0</v>
      </c>
      <c r="AB7" s="11">
        <f>IF((E7+H7+K7)&gt;=N7,0,(E7+H7+K7)-N7)</f>
        <v>0</v>
      </c>
      <c r="AC7" s="11">
        <f>IF(F7+(I7+L7)&gt;=O7,0,(F7+I7+L7)-O7)</f>
        <v>0</v>
      </c>
      <c r="AD7" s="11">
        <f aca="true" t="shared" si="0" ref="AD7:AI7">IF(M7&gt;=P7,0,M7-P7)</f>
        <v>0</v>
      </c>
      <c r="AE7" s="11">
        <f t="shared" si="0"/>
        <v>0</v>
      </c>
      <c r="AF7" s="11">
        <f t="shared" si="0"/>
        <v>0</v>
      </c>
      <c r="AG7" s="11">
        <f t="shared" si="0"/>
        <v>0</v>
      </c>
      <c r="AH7" s="11">
        <f t="shared" si="0"/>
        <v>0</v>
      </c>
      <c r="AI7" s="11">
        <f t="shared" si="0"/>
        <v>0</v>
      </c>
      <c r="AJ7" s="137"/>
    </row>
    <row r="8" spans="1:36" ht="14.25" customHeight="1">
      <c r="A8" s="258"/>
      <c r="B8" s="34" t="s">
        <v>115</v>
      </c>
      <c r="C8" s="34">
        <v>601</v>
      </c>
      <c r="D8" s="36" t="s">
        <v>26</v>
      </c>
      <c r="E8" s="36" t="s">
        <v>26</v>
      </c>
      <c r="F8" s="36" t="s">
        <v>26</v>
      </c>
      <c r="G8" s="36" t="s">
        <v>26</v>
      </c>
      <c r="H8" s="36" t="s">
        <v>26</v>
      </c>
      <c r="I8" s="36" t="s">
        <v>26</v>
      </c>
      <c r="J8" s="36" t="s">
        <v>26</v>
      </c>
      <c r="K8" s="36" t="s">
        <v>26</v>
      </c>
      <c r="L8" s="36" t="s">
        <v>26</v>
      </c>
      <c r="M8" s="36" t="s">
        <v>26</v>
      </c>
      <c r="N8" s="36" t="s">
        <v>26</v>
      </c>
      <c r="O8" s="36" t="s">
        <v>26</v>
      </c>
      <c r="P8" s="36" t="s">
        <v>26</v>
      </c>
      <c r="Q8" s="36" t="s">
        <v>26</v>
      </c>
      <c r="R8" s="36" t="s">
        <v>26</v>
      </c>
      <c r="S8" s="37">
        <f>SUM(S10,S12,S14,S16,S20,S26,S28,S30,S32,S34,S36)</f>
        <v>583.5</v>
      </c>
      <c r="T8" s="37">
        <f>SUM(T10,T12,T14,T16,T20,T26,T28,T30,T32,T34,T36)</f>
        <v>314.3</v>
      </c>
      <c r="U8" s="37">
        <f>SUM(U10,U12,U14,U16,U20,U26,U28,U30,U32,U34,U36)</f>
        <v>756.9</v>
      </c>
      <c r="V8" s="37">
        <f>SUM(V10,V12,V14,V16,V20,V26,V28,V30,V32,V34,V36)</f>
        <v>520.9</v>
      </c>
      <c r="W8" s="37">
        <f>SUM(W10,W12,W14,W16,W20,W26,W28,W30,W32,W34,W36)</f>
        <v>247.8</v>
      </c>
      <c r="X8" s="37">
        <f>SUM(X10,X12,X14,X16,X20,X26,X28,X30,X32,X34,X36)</f>
        <v>406</v>
      </c>
      <c r="Y8" s="137"/>
      <c r="Z8" s="10">
        <v>601</v>
      </c>
      <c r="AA8" s="13" t="s">
        <v>138</v>
      </c>
      <c r="AB8" s="13" t="s">
        <v>138</v>
      </c>
      <c r="AC8" s="13" t="s">
        <v>138</v>
      </c>
      <c r="AD8" s="13" t="s">
        <v>138</v>
      </c>
      <c r="AE8" s="13" t="s">
        <v>138</v>
      </c>
      <c r="AF8" s="13" t="s">
        <v>138</v>
      </c>
      <c r="AG8" s="13" t="s">
        <v>138</v>
      </c>
      <c r="AH8" s="13" t="s">
        <v>138</v>
      </c>
      <c r="AI8" s="13" t="s">
        <v>138</v>
      </c>
      <c r="AJ8" s="137"/>
    </row>
    <row r="9" spans="1:36" ht="14.25" customHeight="1">
      <c r="A9" s="277" t="s">
        <v>179</v>
      </c>
      <c r="B9" s="34" t="s">
        <v>39</v>
      </c>
      <c r="C9" s="34">
        <v>610</v>
      </c>
      <c r="D9" s="83"/>
      <c r="E9" s="83"/>
      <c r="F9" s="83"/>
      <c r="G9" s="83">
        <v>3</v>
      </c>
      <c r="H9" s="83">
        <v>3</v>
      </c>
      <c r="I9" s="83">
        <v>1</v>
      </c>
      <c r="J9" s="83"/>
      <c r="K9" s="83"/>
      <c r="L9" s="83"/>
      <c r="M9" s="83">
        <v>3</v>
      </c>
      <c r="N9" s="83">
        <v>3</v>
      </c>
      <c r="O9" s="83">
        <v>1</v>
      </c>
      <c r="P9" s="83">
        <v>3</v>
      </c>
      <c r="Q9" s="83">
        <v>3</v>
      </c>
      <c r="R9" s="83">
        <v>1</v>
      </c>
      <c r="S9" s="81">
        <v>3</v>
      </c>
      <c r="T9" s="81">
        <v>3</v>
      </c>
      <c r="U9" s="81">
        <v>1</v>
      </c>
      <c r="V9" s="81">
        <v>3</v>
      </c>
      <c r="W9" s="81">
        <v>2</v>
      </c>
      <c r="X9" s="81">
        <v>1</v>
      </c>
      <c r="Y9" s="137"/>
      <c r="Z9" s="10">
        <v>610</v>
      </c>
      <c r="AA9" s="11">
        <f>IF((D9+G9+J9)&gt;=M9,0,(D9+G9+J9)-M9)</f>
        <v>0</v>
      </c>
      <c r="AB9" s="11">
        <f>IF((E9+H9+K9)&gt;=N9,0,(E9+H9+K9)-N9)</f>
        <v>0</v>
      </c>
      <c r="AC9" s="11">
        <f>IF(F9+(I9+L9)&gt;=O9,0,(F9+I9+L9)-O9)</f>
        <v>0</v>
      </c>
      <c r="AD9" s="11">
        <f aca="true" t="shared" si="1" ref="AD9:AI9">IF(M9&gt;=P9,0,M9-P9)</f>
        <v>0</v>
      </c>
      <c r="AE9" s="11">
        <f t="shared" si="1"/>
        <v>0</v>
      </c>
      <c r="AF9" s="11">
        <f t="shared" si="1"/>
        <v>0</v>
      </c>
      <c r="AG9" s="11">
        <f t="shared" si="1"/>
        <v>0</v>
      </c>
      <c r="AH9" s="11">
        <f t="shared" si="1"/>
        <v>0</v>
      </c>
      <c r="AI9" s="11">
        <f t="shared" si="1"/>
        <v>0</v>
      </c>
      <c r="AJ9" s="137"/>
    </row>
    <row r="10" spans="1:36" ht="21.75" customHeight="1">
      <c r="A10" s="277"/>
      <c r="B10" s="34" t="s">
        <v>115</v>
      </c>
      <c r="C10" s="34">
        <v>611</v>
      </c>
      <c r="D10" s="36" t="s">
        <v>26</v>
      </c>
      <c r="E10" s="36" t="s">
        <v>26</v>
      </c>
      <c r="F10" s="36" t="s">
        <v>26</v>
      </c>
      <c r="G10" s="36" t="s">
        <v>26</v>
      </c>
      <c r="H10" s="36" t="s">
        <v>26</v>
      </c>
      <c r="I10" s="36" t="s">
        <v>26</v>
      </c>
      <c r="J10" s="36" t="s">
        <v>26</v>
      </c>
      <c r="K10" s="36" t="s">
        <v>26</v>
      </c>
      <c r="L10" s="36" t="s">
        <v>26</v>
      </c>
      <c r="M10" s="36" t="s">
        <v>26</v>
      </c>
      <c r="N10" s="36" t="s">
        <v>26</v>
      </c>
      <c r="O10" s="36" t="s">
        <v>26</v>
      </c>
      <c r="P10" s="36" t="s">
        <v>26</v>
      </c>
      <c r="Q10" s="36" t="s">
        <v>26</v>
      </c>
      <c r="R10" s="36" t="s">
        <v>26</v>
      </c>
      <c r="S10" s="82">
        <v>60</v>
      </c>
      <c r="T10" s="82">
        <v>150</v>
      </c>
      <c r="U10" s="82">
        <v>100</v>
      </c>
      <c r="V10" s="82">
        <v>60</v>
      </c>
      <c r="W10" s="82">
        <v>100</v>
      </c>
      <c r="X10" s="82">
        <v>100</v>
      </c>
      <c r="Y10" s="137"/>
      <c r="Z10" s="10">
        <v>611</v>
      </c>
      <c r="AA10" s="13" t="s">
        <v>138</v>
      </c>
      <c r="AB10" s="13" t="s">
        <v>138</v>
      </c>
      <c r="AC10" s="13" t="s">
        <v>138</v>
      </c>
      <c r="AD10" s="13" t="s">
        <v>138</v>
      </c>
      <c r="AE10" s="13" t="s">
        <v>138</v>
      </c>
      <c r="AF10" s="13" t="s">
        <v>138</v>
      </c>
      <c r="AG10" s="13" t="s">
        <v>138</v>
      </c>
      <c r="AH10" s="13" t="s">
        <v>138</v>
      </c>
      <c r="AI10" s="13" t="s">
        <v>138</v>
      </c>
      <c r="AJ10" s="137"/>
    </row>
    <row r="11" spans="1:36" ht="14.25" customHeight="1">
      <c r="A11" s="257" t="s">
        <v>178</v>
      </c>
      <c r="B11" s="34" t="s">
        <v>39</v>
      </c>
      <c r="C11" s="34">
        <v>620</v>
      </c>
      <c r="D11" s="83">
        <v>6</v>
      </c>
      <c r="E11" s="83">
        <v>3</v>
      </c>
      <c r="F11" s="83"/>
      <c r="G11" s="83">
        <v>93</v>
      </c>
      <c r="H11" s="83">
        <v>19</v>
      </c>
      <c r="I11" s="83">
        <v>2</v>
      </c>
      <c r="J11" s="83"/>
      <c r="K11" s="83"/>
      <c r="L11" s="83">
        <v>1</v>
      </c>
      <c r="M11" s="83">
        <v>96</v>
      </c>
      <c r="N11" s="83">
        <v>20</v>
      </c>
      <c r="O11" s="83">
        <v>2</v>
      </c>
      <c r="P11" s="83">
        <v>96</v>
      </c>
      <c r="Q11" s="83">
        <v>20</v>
      </c>
      <c r="R11" s="83">
        <v>2</v>
      </c>
      <c r="S11" s="81">
        <v>96</v>
      </c>
      <c r="T11" s="81">
        <v>20</v>
      </c>
      <c r="U11" s="81">
        <v>2</v>
      </c>
      <c r="V11" s="81">
        <v>86</v>
      </c>
      <c r="W11" s="81">
        <v>19</v>
      </c>
      <c r="X11" s="81">
        <v>1</v>
      </c>
      <c r="Y11" s="137"/>
      <c r="Z11" s="33">
        <v>620</v>
      </c>
      <c r="AA11" s="11">
        <f>IF((D11+G11+J11)&gt;=M11,0,(D11+G11+J11)-M11)</f>
        <v>0</v>
      </c>
      <c r="AB11" s="11">
        <f>IF((E11+H11+K11)&gt;=N11,0,(E11+H11+K11)-N11)</f>
        <v>0</v>
      </c>
      <c r="AC11" s="11">
        <f>IF(F11+(I11+L11)&gt;=O11,0,(F11+I11+L11)-O11)</f>
        <v>0</v>
      </c>
      <c r="AD11" s="11">
        <f aca="true" t="shared" si="2" ref="AD11:AI11">IF(M11&gt;=P11,0,M11-P11)</f>
        <v>0</v>
      </c>
      <c r="AE11" s="11">
        <f t="shared" si="2"/>
        <v>0</v>
      </c>
      <c r="AF11" s="11">
        <f t="shared" si="2"/>
        <v>0</v>
      </c>
      <c r="AG11" s="11">
        <f t="shared" si="2"/>
        <v>0</v>
      </c>
      <c r="AH11" s="11">
        <f t="shared" si="2"/>
        <v>0</v>
      </c>
      <c r="AI11" s="11">
        <f t="shared" si="2"/>
        <v>0</v>
      </c>
      <c r="AJ11" s="137"/>
    </row>
    <row r="12" spans="1:36" ht="14.25" customHeight="1">
      <c r="A12" s="257"/>
      <c r="B12" s="34" t="s">
        <v>115</v>
      </c>
      <c r="C12" s="34">
        <v>621</v>
      </c>
      <c r="D12" s="36" t="s">
        <v>26</v>
      </c>
      <c r="E12" s="36" t="s">
        <v>26</v>
      </c>
      <c r="F12" s="36" t="s">
        <v>26</v>
      </c>
      <c r="G12" s="36" t="s">
        <v>26</v>
      </c>
      <c r="H12" s="36" t="s">
        <v>26</v>
      </c>
      <c r="I12" s="36" t="s">
        <v>26</v>
      </c>
      <c r="J12" s="36" t="s">
        <v>26</v>
      </c>
      <c r="K12" s="36" t="s">
        <v>26</v>
      </c>
      <c r="L12" s="36" t="s">
        <v>26</v>
      </c>
      <c r="M12" s="36" t="s">
        <v>26</v>
      </c>
      <c r="N12" s="36" t="s">
        <v>26</v>
      </c>
      <c r="O12" s="36" t="s">
        <v>26</v>
      </c>
      <c r="P12" s="36" t="s">
        <v>26</v>
      </c>
      <c r="Q12" s="36" t="s">
        <v>26</v>
      </c>
      <c r="R12" s="36" t="s">
        <v>26</v>
      </c>
      <c r="S12" s="82">
        <v>96</v>
      </c>
      <c r="T12" s="82">
        <v>102</v>
      </c>
      <c r="U12" s="82">
        <v>80</v>
      </c>
      <c r="V12" s="82">
        <v>86</v>
      </c>
      <c r="W12" s="82">
        <v>96.5</v>
      </c>
      <c r="X12" s="82">
        <v>40</v>
      </c>
      <c r="Y12" s="137"/>
      <c r="Z12" s="33">
        <v>621</v>
      </c>
      <c r="AA12" s="13" t="s">
        <v>138</v>
      </c>
      <c r="AB12" s="13" t="s">
        <v>138</v>
      </c>
      <c r="AC12" s="13" t="s">
        <v>138</v>
      </c>
      <c r="AD12" s="13" t="s">
        <v>138</v>
      </c>
      <c r="AE12" s="13" t="s">
        <v>138</v>
      </c>
      <c r="AF12" s="13" t="s">
        <v>138</v>
      </c>
      <c r="AG12" s="13" t="s">
        <v>138</v>
      </c>
      <c r="AH12" s="13" t="s">
        <v>138</v>
      </c>
      <c r="AI12" s="13" t="s">
        <v>138</v>
      </c>
      <c r="AJ12" s="137"/>
    </row>
    <row r="13" spans="1:36" ht="25.5" customHeight="1">
      <c r="A13" s="257" t="s">
        <v>256</v>
      </c>
      <c r="B13" s="34" t="s">
        <v>39</v>
      </c>
      <c r="C13" s="34">
        <v>630</v>
      </c>
      <c r="D13" s="83"/>
      <c r="E13" s="83"/>
      <c r="F13" s="83"/>
      <c r="G13" s="83">
        <v>164</v>
      </c>
      <c r="H13" s="83"/>
      <c r="I13" s="83"/>
      <c r="J13" s="83"/>
      <c r="K13" s="83"/>
      <c r="L13" s="83"/>
      <c r="M13" s="83">
        <v>155</v>
      </c>
      <c r="N13" s="83"/>
      <c r="O13" s="83"/>
      <c r="P13" s="83">
        <v>155</v>
      </c>
      <c r="Q13" s="83"/>
      <c r="R13" s="83"/>
      <c r="S13" s="81">
        <v>155</v>
      </c>
      <c r="T13" s="81"/>
      <c r="U13" s="81"/>
      <c r="V13" s="81">
        <v>134</v>
      </c>
      <c r="W13" s="81">
        <v>4.7</v>
      </c>
      <c r="X13" s="81"/>
      <c r="Y13" s="137"/>
      <c r="Z13" s="33">
        <v>630</v>
      </c>
      <c r="AA13" s="11">
        <f>IF((D13+G13+J13)&gt;=M13,0,(D13+G13+J13)-M13)</f>
        <v>0</v>
      </c>
      <c r="AB13" s="11">
        <f>IF((E13+H13+K13)&gt;=N13,0,(E13+H13+K13)-N13)</f>
        <v>0</v>
      </c>
      <c r="AC13" s="11">
        <f>IF(F13+(I13+L13)&gt;=O13,0,(F13+I13+L13)-O13)</f>
        <v>0</v>
      </c>
      <c r="AD13" s="11">
        <f aca="true" t="shared" si="3" ref="AD13:AI13">IF(M13&gt;=P13,0,M13-P13)</f>
        <v>0</v>
      </c>
      <c r="AE13" s="11">
        <f t="shared" si="3"/>
        <v>0</v>
      </c>
      <c r="AF13" s="11">
        <f t="shared" si="3"/>
        <v>0</v>
      </c>
      <c r="AG13" s="11">
        <f t="shared" si="3"/>
        <v>0</v>
      </c>
      <c r="AH13" s="11">
        <f t="shared" si="3"/>
        <v>0</v>
      </c>
      <c r="AI13" s="11">
        <f t="shared" si="3"/>
        <v>0</v>
      </c>
      <c r="AJ13" s="137"/>
    </row>
    <row r="14" spans="1:36" ht="25.5" customHeight="1">
      <c r="A14" s="257"/>
      <c r="B14" s="34" t="s">
        <v>115</v>
      </c>
      <c r="C14" s="34">
        <v>631</v>
      </c>
      <c r="D14" s="36" t="s">
        <v>26</v>
      </c>
      <c r="E14" s="36" t="s">
        <v>26</v>
      </c>
      <c r="F14" s="36" t="s">
        <v>26</v>
      </c>
      <c r="G14" s="36" t="s">
        <v>26</v>
      </c>
      <c r="H14" s="36" t="s">
        <v>26</v>
      </c>
      <c r="I14" s="36" t="s">
        <v>26</v>
      </c>
      <c r="J14" s="36" t="s">
        <v>26</v>
      </c>
      <c r="K14" s="36" t="s">
        <v>26</v>
      </c>
      <c r="L14" s="36" t="s">
        <v>26</v>
      </c>
      <c r="M14" s="36" t="s">
        <v>26</v>
      </c>
      <c r="N14" s="36" t="s">
        <v>26</v>
      </c>
      <c r="O14" s="36" t="s">
        <v>26</v>
      </c>
      <c r="P14" s="36" t="s">
        <v>26</v>
      </c>
      <c r="Q14" s="36" t="s">
        <v>26</v>
      </c>
      <c r="R14" s="36" t="s">
        <v>26</v>
      </c>
      <c r="S14" s="82">
        <v>44.099999999999994</v>
      </c>
      <c r="T14" s="82"/>
      <c r="U14" s="82"/>
      <c r="V14" s="82">
        <v>30.500000000000004</v>
      </c>
      <c r="W14" s="82"/>
      <c r="X14" s="82"/>
      <c r="Y14" s="137"/>
      <c r="Z14" s="33">
        <v>631</v>
      </c>
      <c r="AA14" s="13" t="s">
        <v>138</v>
      </c>
      <c r="AB14" s="13" t="s">
        <v>138</v>
      </c>
      <c r="AC14" s="13" t="s">
        <v>138</v>
      </c>
      <c r="AD14" s="13" t="s">
        <v>138</v>
      </c>
      <c r="AE14" s="13" t="s">
        <v>138</v>
      </c>
      <c r="AF14" s="13" t="s">
        <v>138</v>
      </c>
      <c r="AG14" s="13" t="s">
        <v>138</v>
      </c>
      <c r="AH14" s="13" t="s">
        <v>138</v>
      </c>
      <c r="AI14" s="13" t="s">
        <v>138</v>
      </c>
      <c r="AJ14" s="137"/>
    </row>
    <row r="15" spans="1:36" ht="15">
      <c r="A15" s="257" t="s">
        <v>257</v>
      </c>
      <c r="B15" s="34" t="s">
        <v>39</v>
      </c>
      <c r="C15" s="34">
        <v>640</v>
      </c>
      <c r="D15" s="83">
        <v>9</v>
      </c>
      <c r="E15" s="83"/>
      <c r="F15" s="83"/>
      <c r="G15" s="83">
        <v>24</v>
      </c>
      <c r="H15" s="83">
        <v>1</v>
      </c>
      <c r="I15" s="83"/>
      <c r="J15" s="83"/>
      <c r="K15" s="83"/>
      <c r="L15" s="83"/>
      <c r="M15" s="83">
        <v>19</v>
      </c>
      <c r="N15" s="83"/>
      <c r="O15" s="83"/>
      <c r="P15" s="83">
        <v>19</v>
      </c>
      <c r="Q15" s="83"/>
      <c r="R15" s="83"/>
      <c r="S15" s="81">
        <v>19</v>
      </c>
      <c r="T15" s="81"/>
      <c r="U15" s="81"/>
      <c r="V15" s="81">
        <v>23</v>
      </c>
      <c r="W15" s="81"/>
      <c r="X15" s="81"/>
      <c r="Y15" s="137"/>
      <c r="Z15" s="33">
        <v>640</v>
      </c>
      <c r="AA15" s="11">
        <f>IF((D15+G15+J15)&gt;=M15,0,(D15+G15+J15)-M15)</f>
        <v>0</v>
      </c>
      <c r="AB15" s="11">
        <f>IF((E15+H15+K15)&gt;=N15,0,(E15+H15+K15)-N15)</f>
        <v>0</v>
      </c>
      <c r="AC15" s="11">
        <f>IF(F15+(I15+L15)&gt;=O15,0,(F15+I15+L15)-O15)</f>
        <v>0</v>
      </c>
      <c r="AD15" s="11">
        <f aca="true" t="shared" si="4" ref="AD15:AI15">IF(M15&gt;=P15,0,M15-P15)</f>
        <v>0</v>
      </c>
      <c r="AE15" s="11">
        <f t="shared" si="4"/>
        <v>0</v>
      </c>
      <c r="AF15" s="11">
        <f t="shared" si="4"/>
        <v>0</v>
      </c>
      <c r="AG15" s="11">
        <f t="shared" si="4"/>
        <v>0</v>
      </c>
      <c r="AH15" s="11">
        <f t="shared" si="4"/>
        <v>0</v>
      </c>
      <c r="AI15" s="11">
        <f t="shared" si="4"/>
        <v>0</v>
      </c>
      <c r="AJ15" s="137"/>
    </row>
    <row r="16" spans="1:36" ht="15">
      <c r="A16" s="257"/>
      <c r="B16" s="34" t="s">
        <v>115</v>
      </c>
      <c r="C16" s="34">
        <v>641</v>
      </c>
      <c r="D16" s="36" t="s">
        <v>26</v>
      </c>
      <c r="E16" s="36" t="s">
        <v>26</v>
      </c>
      <c r="F16" s="36" t="s">
        <v>26</v>
      </c>
      <c r="G16" s="36" t="s">
        <v>26</v>
      </c>
      <c r="H16" s="36" t="s">
        <v>26</v>
      </c>
      <c r="I16" s="36" t="s">
        <v>26</v>
      </c>
      <c r="J16" s="36" t="s">
        <v>26</v>
      </c>
      <c r="K16" s="36" t="s">
        <v>26</v>
      </c>
      <c r="L16" s="36" t="s">
        <v>26</v>
      </c>
      <c r="M16" s="36" t="s">
        <v>26</v>
      </c>
      <c r="N16" s="36" t="s">
        <v>26</v>
      </c>
      <c r="O16" s="36" t="s">
        <v>26</v>
      </c>
      <c r="P16" s="36" t="s">
        <v>26</v>
      </c>
      <c r="Q16" s="36" t="s">
        <v>26</v>
      </c>
      <c r="R16" s="36" t="s">
        <v>26</v>
      </c>
      <c r="S16" s="82">
        <v>57</v>
      </c>
      <c r="T16" s="82"/>
      <c r="U16" s="82"/>
      <c r="V16" s="82">
        <v>69</v>
      </c>
      <c r="W16" s="82"/>
      <c r="X16" s="82"/>
      <c r="Y16" s="137"/>
      <c r="Z16" s="33">
        <v>641</v>
      </c>
      <c r="AA16" s="13" t="s">
        <v>138</v>
      </c>
      <c r="AB16" s="13" t="s">
        <v>138</v>
      </c>
      <c r="AC16" s="13" t="s">
        <v>138</v>
      </c>
      <c r="AD16" s="13" t="s">
        <v>138</v>
      </c>
      <c r="AE16" s="13" t="s">
        <v>138</v>
      </c>
      <c r="AF16" s="13" t="s">
        <v>138</v>
      </c>
      <c r="AG16" s="13" t="s">
        <v>138</v>
      </c>
      <c r="AH16" s="13" t="s">
        <v>138</v>
      </c>
      <c r="AI16" s="13" t="s">
        <v>138</v>
      </c>
      <c r="AJ16" s="137"/>
    </row>
    <row r="17" spans="1:36" ht="36.75" customHeight="1">
      <c r="A17" s="259" t="s">
        <v>180</v>
      </c>
      <c r="B17" s="34" t="s">
        <v>39</v>
      </c>
      <c r="C17" s="34">
        <v>642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1"/>
      <c r="T17" s="81"/>
      <c r="U17" s="81"/>
      <c r="V17" s="81"/>
      <c r="W17" s="81"/>
      <c r="X17" s="81"/>
      <c r="Y17" s="137"/>
      <c r="Z17" s="33">
        <v>642</v>
      </c>
      <c r="AA17" s="11">
        <f>IF((D17+G17+J17)&gt;=M17,0,(D17+G17+J17)-M17)</f>
        <v>0</v>
      </c>
      <c r="AB17" s="11">
        <f>IF((E17+H17+K17)&gt;=N17,0,(E17+H17+K17)-N17)</f>
        <v>0</v>
      </c>
      <c r="AC17" s="11">
        <f>IF(F17+(I17+L17)&gt;=O17,0,(F17+I17+L17)-O17)</f>
        <v>0</v>
      </c>
      <c r="AD17" s="11">
        <f aca="true" t="shared" si="5" ref="AD17:AI17">IF(M17&gt;=P17,0,M17-P17)</f>
        <v>0</v>
      </c>
      <c r="AE17" s="11">
        <f t="shared" si="5"/>
        <v>0</v>
      </c>
      <c r="AF17" s="11">
        <f t="shared" si="5"/>
        <v>0</v>
      </c>
      <c r="AG17" s="11">
        <f t="shared" si="5"/>
        <v>0</v>
      </c>
      <c r="AH17" s="11">
        <f t="shared" si="5"/>
        <v>0</v>
      </c>
      <c r="AI17" s="11">
        <f t="shared" si="5"/>
        <v>0</v>
      </c>
      <c r="AJ17" s="137"/>
    </row>
    <row r="18" spans="1:36" ht="36.75" customHeight="1">
      <c r="A18" s="260"/>
      <c r="B18" s="34" t="s">
        <v>115</v>
      </c>
      <c r="C18" s="34">
        <v>643</v>
      </c>
      <c r="D18" s="36" t="s">
        <v>26</v>
      </c>
      <c r="E18" s="36" t="s">
        <v>26</v>
      </c>
      <c r="F18" s="36" t="s">
        <v>26</v>
      </c>
      <c r="G18" s="36" t="s">
        <v>26</v>
      </c>
      <c r="H18" s="36" t="s">
        <v>26</v>
      </c>
      <c r="I18" s="36" t="s">
        <v>26</v>
      </c>
      <c r="J18" s="36" t="s">
        <v>26</v>
      </c>
      <c r="K18" s="36" t="s">
        <v>26</v>
      </c>
      <c r="L18" s="36" t="s">
        <v>26</v>
      </c>
      <c r="M18" s="36" t="s">
        <v>26</v>
      </c>
      <c r="N18" s="36" t="s">
        <v>26</v>
      </c>
      <c r="O18" s="36" t="s">
        <v>26</v>
      </c>
      <c r="P18" s="36" t="s">
        <v>26</v>
      </c>
      <c r="Q18" s="36" t="s">
        <v>26</v>
      </c>
      <c r="R18" s="36" t="s">
        <v>26</v>
      </c>
      <c r="S18" s="82"/>
      <c r="T18" s="82"/>
      <c r="U18" s="82"/>
      <c r="V18" s="82"/>
      <c r="W18" s="82"/>
      <c r="X18" s="82"/>
      <c r="Y18" s="137"/>
      <c r="Z18" s="33">
        <v>643</v>
      </c>
      <c r="AA18" s="13" t="s">
        <v>138</v>
      </c>
      <c r="AB18" s="13" t="s">
        <v>138</v>
      </c>
      <c r="AC18" s="13" t="s">
        <v>138</v>
      </c>
      <c r="AD18" s="13" t="s">
        <v>138</v>
      </c>
      <c r="AE18" s="13" t="s">
        <v>138</v>
      </c>
      <c r="AF18" s="13" t="s">
        <v>138</v>
      </c>
      <c r="AG18" s="13" t="s">
        <v>138</v>
      </c>
      <c r="AH18" s="13" t="s">
        <v>138</v>
      </c>
      <c r="AI18" s="13" t="s">
        <v>138</v>
      </c>
      <c r="AJ18" s="137"/>
    </row>
    <row r="19" spans="1:36" ht="15">
      <c r="A19" s="257" t="s">
        <v>181</v>
      </c>
      <c r="B19" s="34" t="s">
        <v>39</v>
      </c>
      <c r="C19" s="34">
        <v>650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1"/>
      <c r="T19" s="81"/>
      <c r="U19" s="81"/>
      <c r="V19" s="81"/>
      <c r="W19" s="81"/>
      <c r="X19" s="81"/>
      <c r="Y19" s="137"/>
      <c r="Z19" s="33">
        <v>650</v>
      </c>
      <c r="AA19" s="11">
        <f>IF((D19+G19+J19)&gt;=M19,0,(D19+G19+J19)-M19)</f>
        <v>0</v>
      </c>
      <c r="AB19" s="11">
        <f>IF((E19+H19+K19)&gt;=N19,0,(E19+H19+K19)-N19)</f>
        <v>0</v>
      </c>
      <c r="AC19" s="11">
        <f>IF(F19+(I19+L19)&gt;=O19,0,(F19+I19+L19)-O19)</f>
        <v>0</v>
      </c>
      <c r="AD19" s="11">
        <f aca="true" t="shared" si="6" ref="AD19:AI19">IF(M19&gt;=P19,0,M19-P19)</f>
        <v>0</v>
      </c>
      <c r="AE19" s="11">
        <f t="shared" si="6"/>
        <v>0</v>
      </c>
      <c r="AF19" s="11">
        <f t="shared" si="6"/>
        <v>0</v>
      </c>
      <c r="AG19" s="11">
        <f t="shared" si="6"/>
        <v>0</v>
      </c>
      <c r="AH19" s="11">
        <f t="shared" si="6"/>
        <v>0</v>
      </c>
      <c r="AI19" s="11">
        <f t="shared" si="6"/>
        <v>0</v>
      </c>
      <c r="AJ19" s="137"/>
    </row>
    <row r="20" spans="1:36" ht="15">
      <c r="A20" s="257"/>
      <c r="B20" s="34" t="s">
        <v>115</v>
      </c>
      <c r="C20" s="34">
        <v>651</v>
      </c>
      <c r="D20" s="36" t="s">
        <v>26</v>
      </c>
      <c r="E20" s="36" t="s">
        <v>26</v>
      </c>
      <c r="F20" s="36" t="s">
        <v>26</v>
      </c>
      <c r="G20" s="36" t="s">
        <v>26</v>
      </c>
      <c r="H20" s="36" t="s">
        <v>26</v>
      </c>
      <c r="I20" s="36" t="s">
        <v>26</v>
      </c>
      <c r="J20" s="36" t="s">
        <v>26</v>
      </c>
      <c r="K20" s="36" t="s">
        <v>26</v>
      </c>
      <c r="L20" s="36" t="s">
        <v>26</v>
      </c>
      <c r="M20" s="36" t="s">
        <v>26</v>
      </c>
      <c r="N20" s="36" t="s">
        <v>26</v>
      </c>
      <c r="O20" s="36" t="s">
        <v>26</v>
      </c>
      <c r="P20" s="36" t="s">
        <v>26</v>
      </c>
      <c r="Q20" s="36" t="s">
        <v>26</v>
      </c>
      <c r="R20" s="36" t="s">
        <v>26</v>
      </c>
      <c r="S20" s="82"/>
      <c r="T20" s="82"/>
      <c r="U20" s="82"/>
      <c r="V20" s="82"/>
      <c r="W20" s="82"/>
      <c r="X20" s="82"/>
      <c r="Y20" s="137"/>
      <c r="Z20" s="33">
        <v>651</v>
      </c>
      <c r="AA20" s="13" t="s">
        <v>138</v>
      </c>
      <c r="AB20" s="13" t="s">
        <v>138</v>
      </c>
      <c r="AC20" s="13" t="s">
        <v>138</v>
      </c>
      <c r="AD20" s="13" t="s">
        <v>138</v>
      </c>
      <c r="AE20" s="13" t="s">
        <v>138</v>
      </c>
      <c r="AF20" s="13" t="s">
        <v>138</v>
      </c>
      <c r="AG20" s="13" t="s">
        <v>138</v>
      </c>
      <c r="AH20" s="13" t="s">
        <v>138</v>
      </c>
      <c r="AI20" s="13" t="s">
        <v>138</v>
      </c>
      <c r="AJ20" s="137"/>
    </row>
    <row r="21" spans="1:36" ht="19.5" customHeight="1">
      <c r="A21" s="259" t="s">
        <v>183</v>
      </c>
      <c r="B21" s="34" t="s">
        <v>39</v>
      </c>
      <c r="C21" s="34">
        <v>652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1"/>
      <c r="T21" s="81"/>
      <c r="U21" s="81"/>
      <c r="V21" s="81"/>
      <c r="W21" s="81"/>
      <c r="X21" s="81"/>
      <c r="Y21" s="137"/>
      <c r="Z21" s="33">
        <v>652</v>
      </c>
      <c r="AA21" s="11">
        <f>IF((D21+G21+J21)&gt;=M21,0,(D21+G21+J21)-M21)</f>
        <v>0</v>
      </c>
      <c r="AB21" s="11">
        <f>IF((E21+H21+K21)&gt;=N21,0,(E21+H21+K21)-N21)</f>
        <v>0</v>
      </c>
      <c r="AC21" s="11">
        <f>IF(F21+(I21+L21)&gt;=O21,0,(F21+I21+L21)-O21)</f>
        <v>0</v>
      </c>
      <c r="AD21" s="11">
        <f aca="true" t="shared" si="7" ref="AD21:AI21">IF(M21&gt;=P21,0,M21-P21)</f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37"/>
    </row>
    <row r="22" spans="1:36" ht="19.5" customHeight="1">
      <c r="A22" s="260"/>
      <c r="B22" s="34" t="s">
        <v>115</v>
      </c>
      <c r="C22" s="34">
        <v>653</v>
      </c>
      <c r="D22" s="36" t="s">
        <v>26</v>
      </c>
      <c r="E22" s="36" t="s">
        <v>26</v>
      </c>
      <c r="F22" s="36" t="s">
        <v>26</v>
      </c>
      <c r="G22" s="36" t="s">
        <v>26</v>
      </c>
      <c r="H22" s="36" t="s">
        <v>26</v>
      </c>
      <c r="I22" s="36" t="s">
        <v>26</v>
      </c>
      <c r="J22" s="36" t="s">
        <v>26</v>
      </c>
      <c r="K22" s="36" t="s">
        <v>26</v>
      </c>
      <c r="L22" s="36" t="s">
        <v>26</v>
      </c>
      <c r="M22" s="36" t="s">
        <v>26</v>
      </c>
      <c r="N22" s="36" t="s">
        <v>26</v>
      </c>
      <c r="O22" s="36" t="s">
        <v>26</v>
      </c>
      <c r="P22" s="36" t="s">
        <v>26</v>
      </c>
      <c r="Q22" s="36" t="s">
        <v>26</v>
      </c>
      <c r="R22" s="36" t="s">
        <v>26</v>
      </c>
      <c r="S22" s="82"/>
      <c r="T22" s="82"/>
      <c r="U22" s="82"/>
      <c r="V22" s="82"/>
      <c r="W22" s="82"/>
      <c r="X22" s="82"/>
      <c r="Y22" s="137"/>
      <c r="Z22" s="33">
        <v>653</v>
      </c>
      <c r="AA22" s="13" t="s">
        <v>138</v>
      </c>
      <c r="AB22" s="13" t="s">
        <v>138</v>
      </c>
      <c r="AC22" s="13" t="s">
        <v>138</v>
      </c>
      <c r="AD22" s="13" t="s">
        <v>138</v>
      </c>
      <c r="AE22" s="13" t="s">
        <v>138</v>
      </c>
      <c r="AF22" s="13" t="s">
        <v>138</v>
      </c>
      <c r="AG22" s="13" t="s">
        <v>138</v>
      </c>
      <c r="AH22" s="13" t="s">
        <v>138</v>
      </c>
      <c r="AI22" s="13" t="s">
        <v>138</v>
      </c>
      <c r="AJ22" s="137"/>
    </row>
    <row r="23" spans="1:36" ht="32.25" customHeight="1">
      <c r="A23" s="259" t="s">
        <v>184</v>
      </c>
      <c r="B23" s="34" t="s">
        <v>39</v>
      </c>
      <c r="C23" s="34">
        <v>654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1"/>
      <c r="T23" s="81"/>
      <c r="U23" s="81"/>
      <c r="V23" s="81"/>
      <c r="W23" s="81"/>
      <c r="X23" s="81"/>
      <c r="Y23" s="137"/>
      <c r="Z23" s="33">
        <v>654</v>
      </c>
      <c r="AA23" s="11">
        <f>IF((D23+G23+J23)&gt;=M23,0,(D23+G23+J23)-M23)</f>
        <v>0</v>
      </c>
      <c r="AB23" s="11">
        <f>IF((E23+H23+K23)&gt;=N23,0,(E23+H23+K23)-N23)</f>
        <v>0</v>
      </c>
      <c r="AC23" s="11">
        <f>IF(F23+(I23+L23)&gt;=O23,0,(F23+I23+L23)-O23)</f>
        <v>0</v>
      </c>
      <c r="AD23" s="11">
        <f aca="true" t="shared" si="8" ref="AD23:AI23">IF(M23&gt;=P23,0,M23-P23)</f>
        <v>0</v>
      </c>
      <c r="AE23" s="11">
        <f t="shared" si="8"/>
        <v>0</v>
      </c>
      <c r="AF23" s="11">
        <f t="shared" si="8"/>
        <v>0</v>
      </c>
      <c r="AG23" s="11">
        <f t="shared" si="8"/>
        <v>0</v>
      </c>
      <c r="AH23" s="11">
        <f t="shared" si="8"/>
        <v>0</v>
      </c>
      <c r="AI23" s="11">
        <f t="shared" si="8"/>
        <v>0</v>
      </c>
      <c r="AJ23" s="137"/>
    </row>
    <row r="24" spans="1:36" ht="32.25" customHeight="1">
      <c r="A24" s="260"/>
      <c r="B24" s="34" t="s">
        <v>115</v>
      </c>
      <c r="C24" s="34">
        <v>655</v>
      </c>
      <c r="D24" s="36" t="s">
        <v>26</v>
      </c>
      <c r="E24" s="36" t="s">
        <v>26</v>
      </c>
      <c r="F24" s="36" t="s">
        <v>26</v>
      </c>
      <c r="G24" s="36" t="s">
        <v>26</v>
      </c>
      <c r="H24" s="36" t="s">
        <v>26</v>
      </c>
      <c r="I24" s="36" t="s">
        <v>26</v>
      </c>
      <c r="J24" s="36" t="s">
        <v>26</v>
      </c>
      <c r="K24" s="36" t="s">
        <v>26</v>
      </c>
      <c r="L24" s="36" t="s">
        <v>26</v>
      </c>
      <c r="M24" s="36" t="s">
        <v>26</v>
      </c>
      <c r="N24" s="36" t="s">
        <v>26</v>
      </c>
      <c r="O24" s="36" t="s">
        <v>26</v>
      </c>
      <c r="P24" s="36" t="s">
        <v>26</v>
      </c>
      <c r="Q24" s="36" t="s">
        <v>26</v>
      </c>
      <c r="R24" s="36" t="s">
        <v>26</v>
      </c>
      <c r="S24" s="82"/>
      <c r="T24" s="82"/>
      <c r="U24" s="82"/>
      <c r="V24" s="82"/>
      <c r="W24" s="82"/>
      <c r="X24" s="82"/>
      <c r="Y24" s="137"/>
      <c r="Z24" s="33">
        <v>655</v>
      </c>
      <c r="AA24" s="13" t="s">
        <v>138</v>
      </c>
      <c r="AB24" s="13" t="s">
        <v>138</v>
      </c>
      <c r="AC24" s="13" t="s">
        <v>138</v>
      </c>
      <c r="AD24" s="13" t="s">
        <v>138</v>
      </c>
      <c r="AE24" s="13" t="s">
        <v>138</v>
      </c>
      <c r="AF24" s="13" t="s">
        <v>138</v>
      </c>
      <c r="AG24" s="13" t="s">
        <v>138</v>
      </c>
      <c r="AH24" s="13" t="s">
        <v>138</v>
      </c>
      <c r="AI24" s="13" t="s">
        <v>138</v>
      </c>
      <c r="AJ24" s="137"/>
    </row>
    <row r="25" spans="1:36" ht="12.75" customHeight="1">
      <c r="A25" s="257" t="s">
        <v>255</v>
      </c>
      <c r="B25" s="34" t="s">
        <v>39</v>
      </c>
      <c r="C25" s="34">
        <v>660</v>
      </c>
      <c r="D25" s="83"/>
      <c r="E25" s="83"/>
      <c r="F25" s="83"/>
      <c r="G25" s="83">
        <v>10</v>
      </c>
      <c r="H25" s="83">
        <v>9</v>
      </c>
      <c r="I25" s="83">
        <v>2</v>
      </c>
      <c r="J25" s="83"/>
      <c r="K25" s="83"/>
      <c r="L25" s="83">
        <v>1</v>
      </c>
      <c r="M25" s="83">
        <v>10</v>
      </c>
      <c r="N25" s="83">
        <v>7</v>
      </c>
      <c r="O25" s="83">
        <v>3</v>
      </c>
      <c r="P25" s="83">
        <v>10</v>
      </c>
      <c r="Q25" s="83">
        <v>7</v>
      </c>
      <c r="R25" s="83">
        <v>3</v>
      </c>
      <c r="S25" s="81">
        <v>10</v>
      </c>
      <c r="T25" s="81">
        <v>7</v>
      </c>
      <c r="U25" s="81">
        <v>3</v>
      </c>
      <c r="V25" s="81">
        <v>8</v>
      </c>
      <c r="W25" s="81">
        <v>6</v>
      </c>
      <c r="X25" s="81">
        <v>2</v>
      </c>
      <c r="Y25" s="137"/>
      <c r="Z25" s="33">
        <v>660</v>
      </c>
      <c r="AA25" s="11">
        <f>IF((D25+G25+J25)&gt;=M25,0,(D25+G25+J25)-M25)</f>
        <v>0</v>
      </c>
      <c r="AB25" s="11">
        <f>IF((E25+H25+K25)&gt;=N25,0,(E25+H25+K25)-N25)</f>
        <v>0</v>
      </c>
      <c r="AC25" s="11">
        <f>IF(F25+(I25+L25)&gt;=O25,0,(F25+I25+L25)-O25)</f>
        <v>0</v>
      </c>
      <c r="AD25" s="11">
        <f aca="true" t="shared" si="9" ref="AD25:AI25">IF(M25&gt;=P25,0,M25-P25)</f>
        <v>0</v>
      </c>
      <c r="AE25" s="11">
        <f t="shared" si="9"/>
        <v>0</v>
      </c>
      <c r="AF25" s="11">
        <f t="shared" si="9"/>
        <v>0</v>
      </c>
      <c r="AG25" s="11">
        <f t="shared" si="9"/>
        <v>0</v>
      </c>
      <c r="AH25" s="11">
        <f t="shared" si="9"/>
        <v>0</v>
      </c>
      <c r="AI25" s="11">
        <f t="shared" si="9"/>
        <v>0</v>
      </c>
      <c r="AJ25" s="137"/>
    </row>
    <row r="26" spans="1:36" ht="12.75" customHeight="1">
      <c r="A26" s="257"/>
      <c r="B26" s="34" t="s">
        <v>115</v>
      </c>
      <c r="C26" s="34">
        <v>661</v>
      </c>
      <c r="D26" s="36" t="s">
        <v>26</v>
      </c>
      <c r="E26" s="36" t="s">
        <v>26</v>
      </c>
      <c r="F26" s="36" t="s">
        <v>26</v>
      </c>
      <c r="G26" s="36" t="s">
        <v>26</v>
      </c>
      <c r="H26" s="36" t="s">
        <v>26</v>
      </c>
      <c r="I26" s="36" t="s">
        <v>26</v>
      </c>
      <c r="J26" s="36" t="s">
        <v>26</v>
      </c>
      <c r="K26" s="36" t="s">
        <v>26</v>
      </c>
      <c r="L26" s="36" t="s">
        <v>26</v>
      </c>
      <c r="M26" s="36" t="s">
        <v>26</v>
      </c>
      <c r="N26" s="36" t="s">
        <v>26</v>
      </c>
      <c r="O26" s="36" t="s">
        <v>26</v>
      </c>
      <c r="P26" s="36" t="s">
        <v>26</v>
      </c>
      <c r="Q26" s="36" t="s">
        <v>26</v>
      </c>
      <c r="R26" s="36" t="s">
        <v>26</v>
      </c>
      <c r="S26" s="82">
        <v>50</v>
      </c>
      <c r="T26" s="82">
        <v>26</v>
      </c>
      <c r="U26" s="82">
        <v>560</v>
      </c>
      <c r="V26" s="82">
        <v>40</v>
      </c>
      <c r="W26" s="82">
        <v>25</v>
      </c>
      <c r="X26" s="82">
        <v>260</v>
      </c>
      <c r="Y26" s="137"/>
      <c r="Z26" s="33">
        <v>661</v>
      </c>
      <c r="AA26" s="13" t="s">
        <v>138</v>
      </c>
      <c r="AB26" s="13" t="s">
        <v>138</v>
      </c>
      <c r="AC26" s="13" t="s">
        <v>138</v>
      </c>
      <c r="AD26" s="13" t="s">
        <v>138</v>
      </c>
      <c r="AE26" s="13" t="s">
        <v>138</v>
      </c>
      <c r="AF26" s="13" t="s">
        <v>138</v>
      </c>
      <c r="AG26" s="13" t="s">
        <v>138</v>
      </c>
      <c r="AH26" s="13" t="s">
        <v>138</v>
      </c>
      <c r="AI26" s="13" t="s">
        <v>138</v>
      </c>
      <c r="AJ26" s="137"/>
    </row>
    <row r="27" spans="1:36" ht="12.75" customHeight="1">
      <c r="A27" s="257" t="s">
        <v>185</v>
      </c>
      <c r="B27" s="34" t="s">
        <v>39</v>
      </c>
      <c r="C27" s="34">
        <v>670</v>
      </c>
      <c r="D27" s="83"/>
      <c r="E27" s="83"/>
      <c r="F27" s="83"/>
      <c r="G27" s="83">
        <v>99</v>
      </c>
      <c r="H27" s="83">
        <v>3</v>
      </c>
      <c r="I27" s="83"/>
      <c r="J27" s="83"/>
      <c r="K27" s="83"/>
      <c r="L27" s="83"/>
      <c r="M27" s="83">
        <v>99</v>
      </c>
      <c r="N27" s="83">
        <v>3</v>
      </c>
      <c r="O27" s="83"/>
      <c r="P27" s="83">
        <v>98</v>
      </c>
      <c r="Q27" s="83">
        <v>3</v>
      </c>
      <c r="R27" s="83"/>
      <c r="S27" s="81">
        <v>23</v>
      </c>
      <c r="T27" s="81">
        <v>3</v>
      </c>
      <c r="U27" s="81"/>
      <c r="V27" s="81">
        <v>21</v>
      </c>
      <c r="W27" s="81">
        <v>2</v>
      </c>
      <c r="X27" s="81"/>
      <c r="Y27" s="137"/>
      <c r="Z27" s="33">
        <v>670</v>
      </c>
      <c r="AA27" s="11">
        <f>IF((D27+G27+J27)&gt;=M27,0,(D27+G27+J27)-M27)</f>
        <v>0</v>
      </c>
      <c r="AB27" s="11">
        <f>IF((E27+H27+K27)&gt;=N27,0,(E27+H27+K27)-N27)</f>
        <v>0</v>
      </c>
      <c r="AC27" s="11">
        <f>IF(F27+(I27+L27)&gt;=O27,0,(F27+I27+L27)-O27)</f>
        <v>0</v>
      </c>
      <c r="AD27" s="11">
        <f aca="true" t="shared" si="10" ref="AD27:AI27">IF(M27&gt;=P27,0,M27-P27)</f>
        <v>0</v>
      </c>
      <c r="AE27" s="11">
        <f t="shared" si="10"/>
        <v>0</v>
      </c>
      <c r="AF27" s="11">
        <f t="shared" si="10"/>
        <v>0</v>
      </c>
      <c r="AG27" s="11">
        <f t="shared" si="10"/>
        <v>0</v>
      </c>
      <c r="AH27" s="11">
        <f t="shared" si="10"/>
        <v>0</v>
      </c>
      <c r="AI27" s="11">
        <f t="shared" si="10"/>
        <v>0</v>
      </c>
      <c r="AJ27" s="137"/>
    </row>
    <row r="28" spans="1:36" ht="12.75" customHeight="1">
      <c r="A28" s="257"/>
      <c r="B28" s="34" t="s">
        <v>115</v>
      </c>
      <c r="C28" s="34">
        <v>671</v>
      </c>
      <c r="D28" s="36" t="s">
        <v>26</v>
      </c>
      <c r="E28" s="36" t="s">
        <v>26</v>
      </c>
      <c r="F28" s="36" t="s">
        <v>26</v>
      </c>
      <c r="G28" s="36" t="s">
        <v>26</v>
      </c>
      <c r="H28" s="36" t="s">
        <v>26</v>
      </c>
      <c r="I28" s="36" t="s">
        <v>26</v>
      </c>
      <c r="J28" s="36" t="s">
        <v>26</v>
      </c>
      <c r="K28" s="36" t="s">
        <v>26</v>
      </c>
      <c r="L28" s="36" t="s">
        <v>26</v>
      </c>
      <c r="M28" s="36" t="s">
        <v>26</v>
      </c>
      <c r="N28" s="36" t="s">
        <v>26</v>
      </c>
      <c r="O28" s="36" t="s">
        <v>26</v>
      </c>
      <c r="P28" s="36" t="s">
        <v>26</v>
      </c>
      <c r="Q28" s="36" t="s">
        <v>26</v>
      </c>
      <c r="R28" s="36" t="s">
        <v>26</v>
      </c>
      <c r="S28" s="82">
        <v>87</v>
      </c>
      <c r="T28" s="82">
        <v>30</v>
      </c>
      <c r="U28" s="82"/>
      <c r="V28" s="82">
        <v>77.5</v>
      </c>
      <c r="W28" s="82">
        <v>20</v>
      </c>
      <c r="X28" s="82"/>
      <c r="Y28" s="137"/>
      <c r="Z28" s="33">
        <v>671</v>
      </c>
      <c r="AA28" s="13" t="s">
        <v>138</v>
      </c>
      <c r="AB28" s="13" t="s">
        <v>138</v>
      </c>
      <c r="AC28" s="13" t="s">
        <v>138</v>
      </c>
      <c r="AD28" s="13" t="s">
        <v>138</v>
      </c>
      <c r="AE28" s="13" t="s">
        <v>138</v>
      </c>
      <c r="AF28" s="13" t="s">
        <v>138</v>
      </c>
      <c r="AG28" s="13" t="s">
        <v>138</v>
      </c>
      <c r="AH28" s="13" t="s">
        <v>138</v>
      </c>
      <c r="AI28" s="13" t="s">
        <v>138</v>
      </c>
      <c r="AJ28" s="137"/>
    </row>
    <row r="29" spans="1:36" ht="27" customHeight="1">
      <c r="A29" s="257" t="s">
        <v>258</v>
      </c>
      <c r="B29" s="34" t="s">
        <v>39</v>
      </c>
      <c r="C29" s="34">
        <v>680</v>
      </c>
      <c r="D29" s="83"/>
      <c r="E29" s="83"/>
      <c r="F29" s="83"/>
      <c r="G29" s="83"/>
      <c r="H29" s="83"/>
      <c r="I29" s="83">
        <v>3</v>
      </c>
      <c r="J29" s="83"/>
      <c r="K29" s="83"/>
      <c r="L29" s="83"/>
      <c r="M29" s="83"/>
      <c r="N29" s="83"/>
      <c r="O29" s="83">
        <v>1</v>
      </c>
      <c r="P29" s="83"/>
      <c r="Q29" s="83"/>
      <c r="R29" s="83">
        <v>1</v>
      </c>
      <c r="S29" s="81"/>
      <c r="T29" s="81"/>
      <c r="U29" s="81">
        <v>1</v>
      </c>
      <c r="V29" s="81"/>
      <c r="W29" s="81"/>
      <c r="X29" s="81"/>
      <c r="Y29" s="137"/>
      <c r="Z29" s="33">
        <v>680</v>
      </c>
      <c r="AA29" s="11">
        <f>IF((D29+G29+J29)&gt;=M29,0,(D29+G29+J29)-M29)</f>
        <v>0</v>
      </c>
      <c r="AB29" s="11">
        <f>IF((E29+H29+K29)&gt;=N29,0,(E29+H29+K29)-N29)</f>
        <v>0</v>
      </c>
      <c r="AC29" s="11">
        <f>IF(F29+(I29+L29)&gt;=O29,0,(F29+I29+L29)-O29)</f>
        <v>0</v>
      </c>
      <c r="AD29" s="11">
        <f aca="true" t="shared" si="11" ref="AD29:AI29">IF(M29&gt;=P29,0,M29-P29)</f>
        <v>0</v>
      </c>
      <c r="AE29" s="11">
        <f t="shared" si="11"/>
        <v>0</v>
      </c>
      <c r="AF29" s="11">
        <f t="shared" si="11"/>
        <v>0</v>
      </c>
      <c r="AG29" s="11">
        <f t="shared" si="11"/>
        <v>0</v>
      </c>
      <c r="AH29" s="11">
        <f t="shared" si="11"/>
        <v>0</v>
      </c>
      <c r="AI29" s="11">
        <f t="shared" si="11"/>
        <v>0</v>
      </c>
      <c r="AJ29" s="137"/>
    </row>
    <row r="30" spans="1:36" ht="35.25" customHeight="1">
      <c r="A30" s="257"/>
      <c r="B30" s="34" t="s">
        <v>115</v>
      </c>
      <c r="C30" s="34">
        <v>681</v>
      </c>
      <c r="D30" s="36" t="s">
        <v>26</v>
      </c>
      <c r="E30" s="36" t="s">
        <v>26</v>
      </c>
      <c r="F30" s="36" t="s">
        <v>26</v>
      </c>
      <c r="G30" s="36" t="s">
        <v>26</v>
      </c>
      <c r="H30" s="36" t="s">
        <v>26</v>
      </c>
      <c r="I30" s="36" t="s">
        <v>26</v>
      </c>
      <c r="J30" s="36" t="s">
        <v>26</v>
      </c>
      <c r="K30" s="36" t="s">
        <v>26</v>
      </c>
      <c r="L30" s="36" t="s">
        <v>26</v>
      </c>
      <c r="M30" s="36" t="s">
        <v>26</v>
      </c>
      <c r="N30" s="36" t="s">
        <v>26</v>
      </c>
      <c r="O30" s="36" t="s">
        <v>26</v>
      </c>
      <c r="P30" s="36" t="s">
        <v>26</v>
      </c>
      <c r="Q30" s="36" t="s">
        <v>26</v>
      </c>
      <c r="R30" s="36" t="s">
        <v>26</v>
      </c>
      <c r="S30" s="82"/>
      <c r="T30" s="82"/>
      <c r="U30" s="82">
        <v>10</v>
      </c>
      <c r="V30" s="82"/>
      <c r="W30" s="82"/>
      <c r="X30" s="82"/>
      <c r="Y30" s="137"/>
      <c r="Z30" s="33">
        <v>681</v>
      </c>
      <c r="AA30" s="13" t="s">
        <v>138</v>
      </c>
      <c r="AB30" s="13" t="s">
        <v>138</v>
      </c>
      <c r="AC30" s="13" t="s">
        <v>138</v>
      </c>
      <c r="AD30" s="13" t="s">
        <v>138</v>
      </c>
      <c r="AE30" s="13" t="s">
        <v>138</v>
      </c>
      <c r="AF30" s="13" t="s">
        <v>138</v>
      </c>
      <c r="AG30" s="13" t="s">
        <v>138</v>
      </c>
      <c r="AH30" s="13" t="s">
        <v>138</v>
      </c>
      <c r="AI30" s="13" t="s">
        <v>138</v>
      </c>
      <c r="AJ30" s="137"/>
    </row>
    <row r="31" spans="1:36" ht="15">
      <c r="A31" s="257" t="s">
        <v>259</v>
      </c>
      <c r="B31" s="34" t="s">
        <v>39</v>
      </c>
      <c r="C31" s="34">
        <v>690</v>
      </c>
      <c r="D31" s="83">
        <v>14</v>
      </c>
      <c r="E31" s="83">
        <v>1</v>
      </c>
      <c r="F31" s="83"/>
      <c r="G31" s="83">
        <v>27</v>
      </c>
      <c r="H31" s="83"/>
      <c r="I31" s="83"/>
      <c r="J31" s="83"/>
      <c r="K31" s="83"/>
      <c r="L31" s="83"/>
      <c r="M31" s="83">
        <v>23</v>
      </c>
      <c r="N31" s="83">
        <v>1</v>
      </c>
      <c r="O31" s="83"/>
      <c r="P31" s="83">
        <v>21</v>
      </c>
      <c r="Q31" s="83">
        <v>1</v>
      </c>
      <c r="R31" s="83"/>
      <c r="S31" s="81">
        <v>21</v>
      </c>
      <c r="T31" s="81">
        <v>1</v>
      </c>
      <c r="U31" s="81"/>
      <c r="V31" s="81">
        <v>20</v>
      </c>
      <c r="W31" s="81">
        <v>1</v>
      </c>
      <c r="X31" s="81"/>
      <c r="Y31" s="137"/>
      <c r="Z31" s="33">
        <v>690</v>
      </c>
      <c r="AA31" s="11">
        <f>IF((D31+G31+J31)&gt;=M31,0,(D31+G31+J31)-M31)</f>
        <v>0</v>
      </c>
      <c r="AB31" s="11">
        <f>IF((E31+H31+K31)&gt;=N31,0,(E31+H31+K31)-N31)</f>
        <v>0</v>
      </c>
      <c r="AC31" s="11">
        <f>IF(F31+(I31+L31)&gt;=O31,0,(F31+I31+L31)-O31)</f>
        <v>0</v>
      </c>
      <c r="AD31" s="11">
        <f aca="true" t="shared" si="12" ref="AD31:AI31">IF(M31&gt;=P31,0,M31-P31)</f>
        <v>0</v>
      </c>
      <c r="AE31" s="11">
        <f t="shared" si="12"/>
        <v>0</v>
      </c>
      <c r="AF31" s="11">
        <f t="shared" si="12"/>
        <v>0</v>
      </c>
      <c r="AG31" s="11">
        <f t="shared" si="12"/>
        <v>0</v>
      </c>
      <c r="AH31" s="11">
        <f t="shared" si="12"/>
        <v>0</v>
      </c>
      <c r="AI31" s="11">
        <f t="shared" si="12"/>
        <v>0</v>
      </c>
      <c r="AJ31" s="137"/>
    </row>
    <row r="32" spans="1:36" ht="15">
      <c r="A32" s="257"/>
      <c r="B32" s="34" t="s">
        <v>115</v>
      </c>
      <c r="C32" s="34">
        <v>691</v>
      </c>
      <c r="D32" s="36" t="s">
        <v>26</v>
      </c>
      <c r="E32" s="36" t="s">
        <v>26</v>
      </c>
      <c r="F32" s="36" t="s">
        <v>26</v>
      </c>
      <c r="G32" s="36" t="s">
        <v>26</v>
      </c>
      <c r="H32" s="36" t="s">
        <v>26</v>
      </c>
      <c r="I32" s="36" t="s">
        <v>26</v>
      </c>
      <c r="J32" s="36" t="s">
        <v>26</v>
      </c>
      <c r="K32" s="36" t="s">
        <v>26</v>
      </c>
      <c r="L32" s="36" t="s">
        <v>26</v>
      </c>
      <c r="M32" s="36" t="s">
        <v>26</v>
      </c>
      <c r="N32" s="36" t="s">
        <v>26</v>
      </c>
      <c r="O32" s="36" t="s">
        <v>26</v>
      </c>
      <c r="P32" s="36" t="s">
        <v>26</v>
      </c>
      <c r="Q32" s="36" t="s">
        <v>26</v>
      </c>
      <c r="R32" s="36" t="s">
        <v>26</v>
      </c>
      <c r="S32" s="82">
        <v>180.1</v>
      </c>
      <c r="T32" s="82">
        <v>6</v>
      </c>
      <c r="U32" s="82"/>
      <c r="V32" s="82">
        <v>148.9</v>
      </c>
      <c r="W32" s="82">
        <v>6</v>
      </c>
      <c r="X32" s="82"/>
      <c r="Y32" s="137"/>
      <c r="Z32" s="33">
        <v>691</v>
      </c>
      <c r="AA32" s="13" t="s">
        <v>138</v>
      </c>
      <c r="AB32" s="13" t="s">
        <v>138</v>
      </c>
      <c r="AC32" s="13" t="s">
        <v>138</v>
      </c>
      <c r="AD32" s="13" t="s">
        <v>138</v>
      </c>
      <c r="AE32" s="13" t="s">
        <v>138</v>
      </c>
      <c r="AF32" s="13" t="s">
        <v>138</v>
      </c>
      <c r="AG32" s="13" t="s">
        <v>138</v>
      </c>
      <c r="AH32" s="13" t="s">
        <v>138</v>
      </c>
      <c r="AI32" s="13" t="s">
        <v>138</v>
      </c>
      <c r="AJ32" s="137"/>
    </row>
    <row r="33" spans="1:36" ht="21.75" customHeight="1">
      <c r="A33" s="258" t="s">
        <v>260</v>
      </c>
      <c r="B33" s="34" t="s">
        <v>39</v>
      </c>
      <c r="C33" s="34">
        <v>700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1"/>
      <c r="T33" s="81"/>
      <c r="U33" s="81"/>
      <c r="V33" s="81"/>
      <c r="W33" s="81"/>
      <c r="X33" s="81"/>
      <c r="Y33" s="137"/>
      <c r="Z33" s="33">
        <v>700</v>
      </c>
      <c r="AA33" s="11">
        <f>IF((D33+G33+J33)&gt;=M33,0,(D33+G33+J33)-M33)</f>
        <v>0</v>
      </c>
      <c r="AB33" s="11">
        <f>IF((E33+H33+K33)&gt;=N33,0,(E33+H33+K33)-N33)</f>
        <v>0</v>
      </c>
      <c r="AC33" s="11">
        <f>IF(F33+(I33+L33)&gt;=O33,0,(F33+I33+L33)-O33)</f>
        <v>0</v>
      </c>
      <c r="AD33" s="11">
        <f aca="true" t="shared" si="13" ref="AD33:AI33">IF(M33&gt;=P33,0,M33-P33)</f>
        <v>0</v>
      </c>
      <c r="AE33" s="11">
        <f t="shared" si="13"/>
        <v>0</v>
      </c>
      <c r="AF33" s="11">
        <f t="shared" si="13"/>
        <v>0</v>
      </c>
      <c r="AG33" s="11">
        <f t="shared" si="13"/>
        <v>0</v>
      </c>
      <c r="AH33" s="11">
        <f t="shared" si="13"/>
        <v>0</v>
      </c>
      <c r="AI33" s="11">
        <f t="shared" si="13"/>
        <v>0</v>
      </c>
      <c r="AJ33" s="137"/>
    </row>
    <row r="34" spans="1:36" ht="21.75" customHeight="1">
      <c r="A34" s="258"/>
      <c r="B34" s="34" t="s">
        <v>115</v>
      </c>
      <c r="C34" s="34">
        <v>701</v>
      </c>
      <c r="D34" s="36" t="s">
        <v>26</v>
      </c>
      <c r="E34" s="36" t="s">
        <v>26</v>
      </c>
      <c r="F34" s="36" t="s">
        <v>26</v>
      </c>
      <c r="G34" s="36" t="s">
        <v>26</v>
      </c>
      <c r="H34" s="36" t="s">
        <v>26</v>
      </c>
      <c r="I34" s="36" t="s">
        <v>26</v>
      </c>
      <c r="J34" s="36" t="s">
        <v>26</v>
      </c>
      <c r="K34" s="36" t="s">
        <v>26</v>
      </c>
      <c r="L34" s="36" t="s">
        <v>26</v>
      </c>
      <c r="M34" s="36" t="s">
        <v>26</v>
      </c>
      <c r="N34" s="36" t="s">
        <v>26</v>
      </c>
      <c r="O34" s="36" t="s">
        <v>26</v>
      </c>
      <c r="P34" s="36" t="s">
        <v>26</v>
      </c>
      <c r="Q34" s="36" t="s">
        <v>26</v>
      </c>
      <c r="R34" s="36" t="s">
        <v>26</v>
      </c>
      <c r="S34" s="82"/>
      <c r="T34" s="82"/>
      <c r="U34" s="82"/>
      <c r="V34" s="82"/>
      <c r="W34" s="82"/>
      <c r="X34" s="82"/>
      <c r="Y34" s="137"/>
      <c r="Z34" s="33">
        <v>701</v>
      </c>
      <c r="AA34" s="13" t="s">
        <v>138</v>
      </c>
      <c r="AB34" s="13" t="s">
        <v>138</v>
      </c>
      <c r="AC34" s="13" t="s">
        <v>138</v>
      </c>
      <c r="AD34" s="13" t="s">
        <v>138</v>
      </c>
      <c r="AE34" s="13" t="s">
        <v>138</v>
      </c>
      <c r="AF34" s="13" t="s">
        <v>138</v>
      </c>
      <c r="AG34" s="13" t="s">
        <v>138</v>
      </c>
      <c r="AH34" s="13" t="s">
        <v>138</v>
      </c>
      <c r="AI34" s="13" t="s">
        <v>138</v>
      </c>
      <c r="AJ34" s="137"/>
    </row>
    <row r="35" spans="1:36" ht="12" customHeight="1">
      <c r="A35" s="258" t="s">
        <v>139</v>
      </c>
      <c r="B35" s="34" t="s">
        <v>39</v>
      </c>
      <c r="C35" s="34">
        <v>710</v>
      </c>
      <c r="D35" s="83"/>
      <c r="E35" s="83"/>
      <c r="F35" s="83"/>
      <c r="G35" s="83">
        <v>24</v>
      </c>
      <c r="H35" s="83">
        <v>9</v>
      </c>
      <c r="I35" s="83">
        <v>6</v>
      </c>
      <c r="J35" s="83"/>
      <c r="K35" s="83"/>
      <c r="L35" s="83"/>
      <c r="M35" s="83">
        <v>22</v>
      </c>
      <c r="N35" s="83">
        <v>6</v>
      </c>
      <c r="O35" s="83">
        <v>5</v>
      </c>
      <c r="P35" s="83">
        <v>22</v>
      </c>
      <c r="Q35" s="83">
        <v>6</v>
      </c>
      <c r="R35" s="83">
        <v>4</v>
      </c>
      <c r="S35" s="81">
        <v>13</v>
      </c>
      <c r="T35" s="81">
        <v>2</v>
      </c>
      <c r="U35" s="81">
        <v>4</v>
      </c>
      <c r="V35" s="81">
        <v>12</v>
      </c>
      <c r="W35" s="81">
        <v>1</v>
      </c>
      <c r="X35" s="81">
        <v>2</v>
      </c>
      <c r="Y35" s="137"/>
      <c r="Z35" s="33">
        <v>710</v>
      </c>
      <c r="AA35" s="11">
        <f>IF((D35+G35+J35)&gt;=M35,0,(D35+G35+J35)-M35)</f>
        <v>0</v>
      </c>
      <c r="AB35" s="11">
        <f>IF((E35+H35+K35)&gt;=N35,0,(E35+H35+K35)-N35)</f>
        <v>0</v>
      </c>
      <c r="AC35" s="11">
        <f>IF(F35+(I35+L35)&gt;=O35,0,(F35+I35+L35)-O35)</f>
        <v>0</v>
      </c>
      <c r="AD35" s="11">
        <f aca="true" t="shared" si="14" ref="AD35:AI35">IF(M35&gt;=P35,0,M35-P35)</f>
        <v>0</v>
      </c>
      <c r="AE35" s="11">
        <f t="shared" si="14"/>
        <v>0</v>
      </c>
      <c r="AF35" s="11">
        <f t="shared" si="14"/>
        <v>0</v>
      </c>
      <c r="AG35" s="11">
        <f t="shared" si="14"/>
        <v>0</v>
      </c>
      <c r="AH35" s="11">
        <f t="shared" si="14"/>
        <v>0</v>
      </c>
      <c r="AI35" s="11">
        <f t="shared" si="14"/>
        <v>0</v>
      </c>
      <c r="AJ35" s="137"/>
    </row>
    <row r="36" spans="1:36" ht="12" customHeight="1">
      <c r="A36" s="258"/>
      <c r="B36" s="34" t="s">
        <v>115</v>
      </c>
      <c r="C36" s="34">
        <v>711</v>
      </c>
      <c r="D36" s="36" t="s">
        <v>26</v>
      </c>
      <c r="E36" s="36" t="s">
        <v>26</v>
      </c>
      <c r="F36" s="36" t="s">
        <v>26</v>
      </c>
      <c r="G36" s="36" t="s">
        <v>26</v>
      </c>
      <c r="H36" s="36" t="s">
        <v>26</v>
      </c>
      <c r="I36" s="36" t="s">
        <v>26</v>
      </c>
      <c r="J36" s="36" t="s">
        <v>26</v>
      </c>
      <c r="K36" s="36" t="s">
        <v>26</v>
      </c>
      <c r="L36" s="36" t="s">
        <v>26</v>
      </c>
      <c r="M36" s="36" t="s">
        <v>26</v>
      </c>
      <c r="N36" s="36" t="s">
        <v>26</v>
      </c>
      <c r="O36" s="36" t="s">
        <v>26</v>
      </c>
      <c r="P36" s="36" t="s">
        <v>26</v>
      </c>
      <c r="Q36" s="36" t="s">
        <v>26</v>
      </c>
      <c r="R36" s="36" t="s">
        <v>26</v>
      </c>
      <c r="S36" s="82">
        <v>9.3</v>
      </c>
      <c r="T36" s="82">
        <v>0.3</v>
      </c>
      <c r="U36" s="82">
        <v>6.8999999999999995</v>
      </c>
      <c r="V36" s="82">
        <v>9</v>
      </c>
      <c r="W36" s="82">
        <v>0.3</v>
      </c>
      <c r="X36" s="82">
        <v>6</v>
      </c>
      <c r="Y36" s="137"/>
      <c r="Z36" s="33">
        <v>711</v>
      </c>
      <c r="AA36" s="13" t="s">
        <v>138</v>
      </c>
      <c r="AB36" s="13" t="s">
        <v>138</v>
      </c>
      <c r="AC36" s="13" t="s">
        <v>138</v>
      </c>
      <c r="AD36" s="13" t="s">
        <v>138</v>
      </c>
      <c r="AE36" s="13" t="s">
        <v>138</v>
      </c>
      <c r="AF36" s="13" t="s">
        <v>138</v>
      </c>
      <c r="AG36" s="13" t="s">
        <v>138</v>
      </c>
      <c r="AH36" s="13" t="s">
        <v>138</v>
      </c>
      <c r="AI36" s="13" t="s">
        <v>138</v>
      </c>
      <c r="AJ36" s="137"/>
    </row>
    <row r="37" spans="1:36" ht="15">
      <c r="A37" s="156"/>
      <c r="B37" s="156"/>
      <c r="C37" s="157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  <c r="T37" s="159"/>
      <c r="U37" s="159"/>
      <c r="V37" s="159"/>
      <c r="W37" s="159"/>
      <c r="X37" s="159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</row>
    <row r="38" spans="1:36" ht="1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59"/>
      <c r="X38" s="159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</row>
    <row r="39" spans="1:36" ht="15">
      <c r="A39" s="156"/>
      <c r="B39" s="156"/>
      <c r="C39" s="157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9"/>
      <c r="T39" s="159"/>
      <c r="U39" s="159"/>
      <c r="V39" s="159"/>
      <c r="W39" s="159"/>
      <c r="X39" s="159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</row>
    <row r="40" spans="1:36" ht="15.75" customHeight="1">
      <c r="A40" s="249" t="s">
        <v>182</v>
      </c>
      <c r="B40" s="249"/>
      <c r="C40" s="249"/>
      <c r="D40" s="249"/>
      <c r="E40" s="249"/>
      <c r="F40" s="249"/>
      <c r="G40" s="249"/>
      <c r="H40" s="160"/>
      <c r="I40" s="255" t="s">
        <v>264</v>
      </c>
      <c r="J40" s="255"/>
      <c r="K40" s="255"/>
      <c r="L40" s="255"/>
      <c r="M40" s="255"/>
      <c r="N40" s="161"/>
      <c r="O40" s="162"/>
      <c r="P40" s="251"/>
      <c r="Q40" s="251"/>
      <c r="R40" s="251"/>
      <c r="S40" s="161"/>
      <c r="T40" s="250" t="s">
        <v>265</v>
      </c>
      <c r="U40" s="250"/>
      <c r="V40" s="250"/>
      <c r="W40" s="250"/>
      <c r="X40" s="161"/>
      <c r="Y40" s="137"/>
      <c r="Z40" s="256" t="s">
        <v>129</v>
      </c>
      <c r="AA40" s="256"/>
      <c r="AB40" s="256"/>
      <c r="AC40" s="256"/>
      <c r="AD40" s="256"/>
      <c r="AE40" s="256"/>
      <c r="AF40" s="256"/>
      <c r="AG40" s="137"/>
      <c r="AH40" s="137"/>
      <c r="AI40" s="137"/>
      <c r="AJ40" s="137"/>
    </row>
    <row r="41" spans="1:36" ht="15">
      <c r="A41" s="170"/>
      <c r="B41" s="170"/>
      <c r="C41" s="170"/>
      <c r="D41" s="170"/>
      <c r="E41" s="160"/>
      <c r="F41" s="170"/>
      <c r="G41" s="170"/>
      <c r="H41" s="160"/>
      <c r="I41" s="252" t="s">
        <v>140</v>
      </c>
      <c r="J41" s="252"/>
      <c r="K41" s="252"/>
      <c r="L41" s="252"/>
      <c r="M41" s="252"/>
      <c r="N41" s="164"/>
      <c r="O41" s="168"/>
      <c r="P41" s="253" t="s">
        <v>141</v>
      </c>
      <c r="Q41" s="253"/>
      <c r="R41" s="253"/>
      <c r="S41" s="164"/>
      <c r="T41" s="254" t="s">
        <v>142</v>
      </c>
      <c r="U41" s="254"/>
      <c r="V41" s="254"/>
      <c r="W41" s="254"/>
      <c r="X41" s="161"/>
      <c r="Y41" s="137"/>
      <c r="Z41" s="7" t="s">
        <v>143</v>
      </c>
      <c r="AA41" s="9" t="s">
        <v>144</v>
      </c>
      <c r="AB41" s="9" t="s">
        <v>145</v>
      </c>
      <c r="AC41" s="9" t="s">
        <v>146</v>
      </c>
      <c r="AD41" s="9" t="s">
        <v>147</v>
      </c>
      <c r="AE41" s="9" t="s">
        <v>148</v>
      </c>
      <c r="AF41" s="9" t="s">
        <v>149</v>
      </c>
      <c r="AG41" s="137"/>
      <c r="AH41" s="137"/>
      <c r="AI41" s="137"/>
      <c r="AJ41" s="137"/>
    </row>
    <row r="42" spans="1:36" ht="15">
      <c r="A42" s="166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7"/>
      <c r="P42" s="165"/>
      <c r="Q42" s="165"/>
      <c r="R42" s="164"/>
      <c r="S42" s="161"/>
      <c r="T42" s="161"/>
      <c r="U42" s="161"/>
      <c r="V42" s="161"/>
      <c r="W42" s="161"/>
      <c r="X42" s="161"/>
      <c r="Y42" s="137"/>
      <c r="Z42" s="10">
        <v>1</v>
      </c>
      <c r="AA42" s="11">
        <f>IF(D15&gt;=D17,0,D15-D17)</f>
        <v>0</v>
      </c>
      <c r="AB42" s="12" t="s">
        <v>138</v>
      </c>
      <c r="AC42" s="11">
        <f>IF(D19&gt;=D21,0,D19-D21)</f>
        <v>0</v>
      </c>
      <c r="AD42" s="12" t="s">
        <v>138</v>
      </c>
      <c r="AE42" s="11">
        <f>IF(D19&gt;=D23,0,D19-D23)</f>
        <v>0</v>
      </c>
      <c r="AF42" s="13" t="s">
        <v>138</v>
      </c>
      <c r="AG42" s="137"/>
      <c r="AH42" s="137"/>
      <c r="AI42" s="137"/>
      <c r="AJ42" s="137"/>
    </row>
    <row r="43" spans="1:36" ht="15">
      <c r="A43" s="249" t="s">
        <v>150</v>
      </c>
      <c r="B43" s="249"/>
      <c r="C43" s="249"/>
      <c r="D43" s="249"/>
      <c r="E43" s="249"/>
      <c r="F43" s="249"/>
      <c r="G43" s="249"/>
      <c r="H43" s="169"/>
      <c r="I43" s="250" t="s">
        <v>266</v>
      </c>
      <c r="J43" s="250"/>
      <c r="K43" s="250"/>
      <c r="L43" s="250"/>
      <c r="M43" s="250"/>
      <c r="N43" s="161"/>
      <c r="O43" s="162"/>
      <c r="P43" s="251"/>
      <c r="Q43" s="251"/>
      <c r="R43" s="251"/>
      <c r="S43" s="161"/>
      <c r="T43" s="250" t="s">
        <v>267</v>
      </c>
      <c r="U43" s="250"/>
      <c r="V43" s="250"/>
      <c r="W43" s="250"/>
      <c r="X43" s="161"/>
      <c r="Y43" s="137"/>
      <c r="Z43" s="10">
        <v>2</v>
      </c>
      <c r="AA43" s="11">
        <f>IF(E15&gt;=E17,0,E15-E17)</f>
        <v>0</v>
      </c>
      <c r="AB43" s="12" t="s">
        <v>138</v>
      </c>
      <c r="AC43" s="11">
        <f>IF(E19&gt;=E21,0,E19-E21)</f>
        <v>0</v>
      </c>
      <c r="AD43" s="12" t="s">
        <v>138</v>
      </c>
      <c r="AE43" s="11">
        <f>IF(E19&gt;=E23,0,E19-E23)</f>
        <v>0</v>
      </c>
      <c r="AF43" s="13" t="s">
        <v>138</v>
      </c>
      <c r="AG43" s="137"/>
      <c r="AH43" s="137"/>
      <c r="AI43" s="137"/>
      <c r="AJ43" s="137"/>
    </row>
    <row r="44" spans="1:36" ht="15">
      <c r="A44" s="166"/>
      <c r="B44" s="169"/>
      <c r="C44" s="169"/>
      <c r="D44" s="169"/>
      <c r="E44" s="169"/>
      <c r="F44" s="169"/>
      <c r="G44" s="169"/>
      <c r="H44" s="169"/>
      <c r="I44" s="252" t="s">
        <v>140</v>
      </c>
      <c r="J44" s="252"/>
      <c r="K44" s="252"/>
      <c r="L44" s="252"/>
      <c r="M44" s="252"/>
      <c r="N44" s="164"/>
      <c r="O44" s="168"/>
      <c r="P44" s="253" t="s">
        <v>141</v>
      </c>
      <c r="Q44" s="253"/>
      <c r="R44" s="253"/>
      <c r="S44" s="164"/>
      <c r="T44" s="254" t="s">
        <v>151</v>
      </c>
      <c r="U44" s="254"/>
      <c r="V44" s="254"/>
      <c r="W44" s="254"/>
      <c r="X44" s="161"/>
      <c r="Y44" s="137"/>
      <c r="Z44" s="10">
        <v>3</v>
      </c>
      <c r="AA44" s="11">
        <f>IF(F15&gt;=F17,0,F15-F17)</f>
        <v>0</v>
      </c>
      <c r="AB44" s="12" t="s">
        <v>138</v>
      </c>
      <c r="AC44" s="11">
        <f>IF(H19&gt;=H21,0,H19-H21)</f>
        <v>0</v>
      </c>
      <c r="AD44" s="12" t="s">
        <v>138</v>
      </c>
      <c r="AE44" s="11">
        <f>IF(F19&gt;=F23,0,F19-F23)</f>
        <v>0</v>
      </c>
      <c r="AF44" s="13" t="s">
        <v>138</v>
      </c>
      <c r="AG44" s="137"/>
      <c r="AH44" s="137"/>
      <c r="AI44" s="137"/>
      <c r="AJ44" s="137"/>
    </row>
    <row r="45" spans="1:36" ht="1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0">
        <v>4</v>
      </c>
      <c r="AA45" s="11">
        <f>IF(G15&gt;=G17,0,G15-G17)</f>
        <v>0</v>
      </c>
      <c r="AB45" s="12" t="s">
        <v>138</v>
      </c>
      <c r="AC45" s="11">
        <f>IF(I19&gt;=I21,0,I19-I21)</f>
        <v>0</v>
      </c>
      <c r="AD45" s="12" t="s">
        <v>138</v>
      </c>
      <c r="AE45" s="11">
        <f>IF(G19&gt;=G23,0,G19-G23)</f>
        <v>0</v>
      </c>
      <c r="AF45" s="13" t="s">
        <v>138</v>
      </c>
      <c r="AG45" s="137"/>
      <c r="AH45" s="137"/>
      <c r="AI45" s="137"/>
      <c r="AJ45" s="137"/>
    </row>
    <row r="46" spans="1:36" ht="1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0">
        <v>5</v>
      </c>
      <c r="AA46" s="11">
        <f>IF(H15&gt;=H17,0,H15-H17)</f>
        <v>0</v>
      </c>
      <c r="AB46" s="12" t="s">
        <v>138</v>
      </c>
      <c r="AC46" s="11">
        <f>IF(J19&gt;=J21,0,J19-J21)</f>
        <v>0</v>
      </c>
      <c r="AD46" s="12" t="s">
        <v>138</v>
      </c>
      <c r="AE46" s="11">
        <f>IF(H19&gt;=H23,0,H19-H23)</f>
        <v>0</v>
      </c>
      <c r="AF46" s="13" t="s">
        <v>138</v>
      </c>
      <c r="AG46" s="137"/>
      <c r="AH46" s="137"/>
      <c r="AI46" s="137"/>
      <c r="AJ46" s="137"/>
    </row>
    <row r="47" spans="1:36" ht="1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0">
        <v>6</v>
      </c>
      <c r="AA47" s="11">
        <f>IF(I15&gt;=I17,0,I15-I17)</f>
        <v>0</v>
      </c>
      <c r="AB47" s="12" t="s">
        <v>138</v>
      </c>
      <c r="AC47" s="11">
        <f>IF(K19&gt;=K21,0,K19-K21)</f>
        <v>0</v>
      </c>
      <c r="AD47" s="12" t="s">
        <v>138</v>
      </c>
      <c r="AE47" s="11">
        <f>IF(I19&gt;=I23,0,I19-I23)</f>
        <v>0</v>
      </c>
      <c r="AF47" s="13" t="s">
        <v>138</v>
      </c>
      <c r="AG47" s="137"/>
      <c r="AH47" s="137"/>
      <c r="AI47" s="137"/>
      <c r="AJ47" s="137"/>
    </row>
    <row r="48" spans="1:36" ht="1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0">
        <v>7</v>
      </c>
      <c r="AA48" s="11">
        <f>IF(J15&gt;=J17,0,J15-J17)</f>
        <v>0</v>
      </c>
      <c r="AB48" s="12" t="s">
        <v>138</v>
      </c>
      <c r="AC48" s="11">
        <f>IF(J19&gt;=J21,0,J19-J21)</f>
        <v>0</v>
      </c>
      <c r="AD48" s="12" t="s">
        <v>138</v>
      </c>
      <c r="AE48" s="11">
        <f>IF(J19&gt;=J23,0,J19-J23)</f>
        <v>0</v>
      </c>
      <c r="AF48" s="13" t="s">
        <v>138</v>
      </c>
      <c r="AG48" s="137"/>
      <c r="AH48" s="137"/>
      <c r="AI48" s="137"/>
      <c r="AJ48" s="137"/>
    </row>
    <row r="49" spans="1:36" ht="1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0">
        <v>8</v>
      </c>
      <c r="AA49" s="11">
        <f>IF(K15&gt;=K17,0,K15-K17)</f>
        <v>0</v>
      </c>
      <c r="AB49" s="12" t="s">
        <v>138</v>
      </c>
      <c r="AC49" s="11">
        <f>IF(K19&gt;=K21,0,K19-K21)</f>
        <v>0</v>
      </c>
      <c r="AD49" s="12" t="s">
        <v>138</v>
      </c>
      <c r="AE49" s="11">
        <f>IF(K19&gt;=K23,0,K19-K23)</f>
        <v>0</v>
      </c>
      <c r="AF49" s="13" t="s">
        <v>138</v>
      </c>
      <c r="AG49" s="137"/>
      <c r="AH49" s="137"/>
      <c r="AI49" s="137"/>
      <c r="AJ49" s="137"/>
    </row>
    <row r="50" spans="1:36" ht="1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0">
        <v>9</v>
      </c>
      <c r="AA50" s="11">
        <f>IF(L15&gt;=L17,0,L15-L17)</f>
        <v>0</v>
      </c>
      <c r="AB50" s="12" t="s">
        <v>138</v>
      </c>
      <c r="AC50" s="11">
        <f>IF(L19&gt;=L21,0,L19-L21)</f>
        <v>0</v>
      </c>
      <c r="AD50" s="12" t="s">
        <v>138</v>
      </c>
      <c r="AE50" s="11">
        <f>IF(L19&gt;=L23,0,L19-L23)</f>
        <v>0</v>
      </c>
      <c r="AF50" s="13" t="s">
        <v>138</v>
      </c>
      <c r="AG50" s="137"/>
      <c r="AH50" s="137"/>
      <c r="AI50" s="137"/>
      <c r="AJ50" s="137"/>
    </row>
    <row r="51" spans="1:36" ht="1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0">
        <v>10</v>
      </c>
      <c r="AA51" s="11">
        <f>IF(M15&gt;=M17,0,M15-M17)</f>
        <v>0</v>
      </c>
      <c r="AB51" s="12" t="s">
        <v>138</v>
      </c>
      <c r="AC51" s="11">
        <f>IF(M19&gt;=M21,0,M19-M21)</f>
        <v>0</v>
      </c>
      <c r="AD51" s="12" t="s">
        <v>138</v>
      </c>
      <c r="AE51" s="11">
        <f>IF(M19&gt;=M23,0,M19-M23)</f>
        <v>0</v>
      </c>
      <c r="AF51" s="13" t="s">
        <v>138</v>
      </c>
      <c r="AG51" s="137"/>
      <c r="AH51" s="137"/>
      <c r="AI51" s="137"/>
      <c r="AJ51" s="137"/>
    </row>
    <row r="52" spans="1:36" ht="1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0">
        <v>11</v>
      </c>
      <c r="AA52" s="11">
        <f>IF(N15&gt;=N17,0,N15-N17)</f>
        <v>0</v>
      </c>
      <c r="AB52" s="12" t="s">
        <v>138</v>
      </c>
      <c r="AC52" s="11">
        <f>IF(N19&gt;=N21,0,N19-N21)</f>
        <v>0</v>
      </c>
      <c r="AD52" s="12" t="s">
        <v>138</v>
      </c>
      <c r="AE52" s="11">
        <f>IF(N19&gt;=N23,0,N19-N23)</f>
        <v>0</v>
      </c>
      <c r="AF52" s="13" t="s">
        <v>138</v>
      </c>
      <c r="AG52" s="137"/>
      <c r="AH52" s="137"/>
      <c r="AI52" s="137"/>
      <c r="AJ52" s="137"/>
    </row>
    <row r="53" spans="1:36" ht="1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0">
        <v>12</v>
      </c>
      <c r="AA53" s="11">
        <f>IF(O15&gt;=O17,0,O15-O17)</f>
        <v>0</v>
      </c>
      <c r="AB53" s="12" t="s">
        <v>138</v>
      </c>
      <c r="AC53" s="11">
        <f>IF(O19&gt;=O21,0,O19-O21)</f>
        <v>0</v>
      </c>
      <c r="AD53" s="12" t="s">
        <v>138</v>
      </c>
      <c r="AE53" s="11">
        <f>IF(O19&gt;=O23,0,O19-O23)</f>
        <v>0</v>
      </c>
      <c r="AF53" s="13" t="s">
        <v>138</v>
      </c>
      <c r="AG53" s="137"/>
      <c r="AH53" s="137"/>
      <c r="AI53" s="137"/>
      <c r="AJ53" s="137"/>
    </row>
    <row r="54" spans="1:36" ht="1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0">
        <v>13</v>
      </c>
      <c r="AA54" s="11">
        <f>IF(P15&gt;=P17,0,P15-P17)</f>
        <v>0</v>
      </c>
      <c r="AB54" s="12" t="s">
        <v>138</v>
      </c>
      <c r="AC54" s="11">
        <f>IF(P19&gt;=P21,0,P19-P21)</f>
        <v>0</v>
      </c>
      <c r="AD54" s="12" t="s">
        <v>138</v>
      </c>
      <c r="AE54" s="11">
        <f>IF(P19&gt;=P23,0,P19-P23)</f>
        <v>0</v>
      </c>
      <c r="AF54" s="13" t="s">
        <v>138</v>
      </c>
      <c r="AG54" s="137"/>
      <c r="AH54" s="137"/>
      <c r="AI54" s="137"/>
      <c r="AJ54" s="137"/>
    </row>
    <row r="55" spans="1:36" ht="1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0">
        <v>14</v>
      </c>
      <c r="AA55" s="11">
        <f>IF(Q15&gt;=Q17,0,Q15-Q17)</f>
        <v>0</v>
      </c>
      <c r="AB55" s="12" t="s">
        <v>138</v>
      </c>
      <c r="AC55" s="11">
        <f>IF(Q19&gt;=Q21,0,Q19-Q21)</f>
        <v>0</v>
      </c>
      <c r="AD55" s="12" t="s">
        <v>138</v>
      </c>
      <c r="AE55" s="11">
        <f>IF(Q19&gt;=Q23,0,Q19-Q23)</f>
        <v>0</v>
      </c>
      <c r="AF55" s="13" t="s">
        <v>138</v>
      </c>
      <c r="AG55" s="137"/>
      <c r="AH55" s="137"/>
      <c r="AI55" s="137"/>
      <c r="AJ55" s="137"/>
    </row>
    <row r="56" spans="1:36" ht="1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0">
        <v>15</v>
      </c>
      <c r="AA56" s="11">
        <f>IF(R15&gt;=R17,0,R15-R17)</f>
        <v>0</v>
      </c>
      <c r="AB56" s="12" t="s">
        <v>138</v>
      </c>
      <c r="AC56" s="11">
        <f>IF(R19&gt;=R21,0,R19-R21)</f>
        <v>0</v>
      </c>
      <c r="AD56" s="12" t="s">
        <v>138</v>
      </c>
      <c r="AE56" s="11">
        <f>IF(R19&gt;=R23,0,R19-R23)</f>
        <v>0</v>
      </c>
      <c r="AF56" s="13" t="s">
        <v>138</v>
      </c>
      <c r="AG56" s="137"/>
      <c r="AH56" s="137"/>
      <c r="AI56" s="137"/>
      <c r="AJ56" s="137"/>
    </row>
    <row r="57" spans="1:36" ht="1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0">
        <v>16</v>
      </c>
      <c r="AA57" s="11">
        <f>IF(S15&gt;=S17,0,S15-S17)</f>
        <v>0</v>
      </c>
      <c r="AB57" s="11">
        <f>IF(S16&gt;=S18,0,S16-S18)</f>
        <v>0</v>
      </c>
      <c r="AC57" s="11">
        <f>IF(S19&gt;=S21,0,S19-S21)</f>
        <v>0</v>
      </c>
      <c r="AD57" s="11">
        <f>IF(S20&gt;=S22,0,S20-S22)</f>
        <v>0</v>
      </c>
      <c r="AE57" s="11">
        <f>IF(S19&gt;=S23,0,S19-S23)</f>
        <v>0</v>
      </c>
      <c r="AF57" s="11">
        <f>IF(S20&gt;=S24,0,S20-S24)</f>
        <v>0</v>
      </c>
      <c r="AG57" s="137"/>
      <c r="AH57" s="137"/>
      <c r="AI57" s="137"/>
      <c r="AJ57" s="137"/>
    </row>
    <row r="58" spans="1:36" ht="1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0">
        <v>17</v>
      </c>
      <c r="AA58" s="11">
        <f>IF(T15&gt;=T17,0,T15-T17)</f>
        <v>0</v>
      </c>
      <c r="AB58" s="11">
        <f>IF(T16&gt;=T18,0,T16-T18)</f>
        <v>0</v>
      </c>
      <c r="AC58" s="11">
        <f>IF(T19&gt;=T21,0,T19-T21)</f>
        <v>0</v>
      </c>
      <c r="AD58" s="11">
        <f>IF(T20&gt;=T22,0,T20-T22)</f>
        <v>0</v>
      </c>
      <c r="AE58" s="11">
        <f>IF(T19&gt;=T23,0,T19-T23)</f>
        <v>0</v>
      </c>
      <c r="AF58" s="11">
        <f>IF(T20&gt;=T24,0,T20-T24)</f>
        <v>0</v>
      </c>
      <c r="AG58" s="137"/>
      <c r="AH58" s="137"/>
      <c r="AI58" s="137"/>
      <c r="AJ58" s="137"/>
    </row>
    <row r="59" spans="1:36" ht="1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0">
        <v>18</v>
      </c>
      <c r="AA59" s="11">
        <f>IF(U15&gt;=U17,0,U15-U17)</f>
        <v>0</v>
      </c>
      <c r="AB59" s="11">
        <f>IF(U16&gt;=U18,0,U16-U18)</f>
        <v>0</v>
      </c>
      <c r="AC59" s="11">
        <f>IF(U19&gt;=U21,0,U19-U21)</f>
        <v>0</v>
      </c>
      <c r="AD59" s="11">
        <f>IF(U20&gt;=U22,0,U20-U22)</f>
        <v>0</v>
      </c>
      <c r="AE59" s="11">
        <f>IF(U19&gt;=U23,0,U19-U23)</f>
        <v>0</v>
      </c>
      <c r="AF59" s="11">
        <f>IF(U20&gt;=U24,0,U20-U24)</f>
        <v>0</v>
      </c>
      <c r="AG59" s="137"/>
      <c r="AH59" s="137"/>
      <c r="AI59" s="137"/>
      <c r="AJ59" s="137"/>
    </row>
    <row r="60" spans="1:36" ht="1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0">
        <v>19</v>
      </c>
      <c r="AA60" s="11">
        <f>IF(V15&gt;=V17,0,V15-V17)</f>
        <v>0</v>
      </c>
      <c r="AB60" s="11">
        <f>IF(V16&gt;=V18,0,V16-V18)</f>
        <v>0</v>
      </c>
      <c r="AC60" s="11">
        <f>IF(V19&gt;=V21,0,V19-V21)</f>
        <v>0</v>
      </c>
      <c r="AD60" s="11">
        <f>IF(V20&gt;=V22,0,V20-V22)</f>
        <v>0</v>
      </c>
      <c r="AE60" s="11">
        <f>IF(V19&gt;=V23,0,V19-V23)</f>
        <v>0</v>
      </c>
      <c r="AF60" s="11">
        <f>IF(V20&gt;=V24,0,V20-V24)</f>
        <v>0</v>
      </c>
      <c r="AG60" s="137"/>
      <c r="AH60" s="137"/>
      <c r="AI60" s="137"/>
      <c r="AJ60" s="137"/>
    </row>
    <row r="61" spans="1:36" ht="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0">
        <v>20</v>
      </c>
      <c r="AA61" s="11">
        <f>IF(W15&gt;=W17,0,W15-W17)</f>
        <v>0</v>
      </c>
      <c r="AB61" s="11">
        <f>IF(W16&gt;=W18,0,W16-W18)</f>
        <v>0</v>
      </c>
      <c r="AC61" s="11">
        <f>IF(W19&gt;=W21,0,W19-W21)</f>
        <v>0</v>
      </c>
      <c r="AD61" s="11">
        <f>IF(W20&gt;=W22,0,W20-W22)</f>
        <v>0</v>
      </c>
      <c r="AE61" s="11">
        <f>IF(W19&gt;=W23,0,W19-W23)</f>
        <v>0</v>
      </c>
      <c r="AF61" s="11">
        <f>IF(W20&gt;=W24,0,W20-W24)</f>
        <v>0</v>
      </c>
      <c r="AG61" s="137"/>
      <c r="AH61" s="137"/>
      <c r="AI61" s="137"/>
      <c r="AJ61" s="137"/>
    </row>
    <row r="62" spans="1:36" ht="1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0">
        <v>21</v>
      </c>
      <c r="AA62" s="11">
        <f>IF(X15&gt;=X17,0,X15-X17)</f>
        <v>0</v>
      </c>
      <c r="AB62" s="11">
        <f>IF(X16&gt;=X18,0,X16-X18)</f>
        <v>0</v>
      </c>
      <c r="AC62" s="11">
        <f>IF(X19&gt;=X21,0,X19-X21)</f>
        <v>0</v>
      </c>
      <c r="AD62" s="11">
        <f>IF(X20&gt;=X22,0,X20-X22)</f>
        <v>0</v>
      </c>
      <c r="AE62" s="11">
        <f>IF(X19&gt;=X23,0,X19-X23)</f>
        <v>0</v>
      </c>
      <c r="AF62" s="11">
        <f>IF(X20&gt;=X24,0,X20-X24)</f>
        <v>0</v>
      </c>
      <c r="AG62" s="137"/>
      <c r="AH62" s="137"/>
      <c r="AI62" s="137"/>
      <c r="AJ62" s="137"/>
    </row>
    <row r="63" spans="1:36" ht="1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</row>
  </sheetData>
  <sheetProtection sheet="1" objects="1" scenarios="1"/>
  <mergeCells count="43">
    <mergeCell ref="A13:A14"/>
    <mergeCell ref="J3:L4"/>
    <mergeCell ref="M3:O4"/>
    <mergeCell ref="P3:R4"/>
    <mergeCell ref="S3:U4"/>
    <mergeCell ref="Z5:AI5"/>
    <mergeCell ref="V3:X4"/>
    <mergeCell ref="A7:A8"/>
    <mergeCell ref="A9:A10"/>
    <mergeCell ref="A11:A12"/>
    <mergeCell ref="A2:X2"/>
    <mergeCell ref="A3:A5"/>
    <mergeCell ref="B3:B5"/>
    <mergeCell ref="C3:C5"/>
    <mergeCell ref="D3:F4"/>
    <mergeCell ref="G3:I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40:G40"/>
    <mergeCell ref="I40:M40"/>
    <mergeCell ref="P40:R40"/>
    <mergeCell ref="T40:W40"/>
    <mergeCell ref="Z40:AF40"/>
    <mergeCell ref="I41:M41"/>
    <mergeCell ref="P41:R41"/>
    <mergeCell ref="T41:W41"/>
    <mergeCell ref="A43:G43"/>
    <mergeCell ref="I43:M43"/>
    <mergeCell ref="P43:R43"/>
    <mergeCell ref="T43:W43"/>
    <mergeCell ref="I44:M44"/>
    <mergeCell ref="P44:R44"/>
    <mergeCell ref="T44:W44"/>
  </mergeCells>
  <printOptions horizontalCentered="1"/>
  <pageMargins left="0.17" right="0.18" top="0.2755905511811024" bottom="0.31496062992125984" header="0.15748031496062992" footer="0.15748031496062992"/>
  <pageSetup horizontalDpi="600" verticalDpi="600" orientation="landscape" paperSize="9" scale="65" r:id="rId1"/>
  <headerFooter>
    <oddFooter>&amp;C&amp;P</oddFooter>
  </headerFooter>
  <colBreaks count="1" manualBreakCount="1"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81.7109375" style="0" customWidth="1"/>
  </cols>
  <sheetData>
    <row r="1" ht="15">
      <c r="A1" s="171" t="s">
        <v>269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57" customWidth="1"/>
    <col min="2" max="2" width="13.28125" style="57" customWidth="1"/>
    <col min="3" max="18" width="8.57421875" style="57" customWidth="1"/>
    <col min="19" max="16384" width="9.140625" style="57" customWidth="1"/>
  </cols>
  <sheetData>
    <row r="1" spans="1:18" ht="27" customHeight="1">
      <c r="A1" s="278" t="s">
        <v>215</v>
      </c>
      <c r="B1" s="56" t="s">
        <v>216</v>
      </c>
      <c r="C1" s="278" t="s">
        <v>217</v>
      </c>
      <c r="D1" s="278"/>
      <c r="E1" s="278" t="s">
        <v>218</v>
      </c>
      <c r="F1" s="278"/>
      <c r="G1" s="278" t="s">
        <v>219</v>
      </c>
      <c r="H1" s="278"/>
      <c r="I1" s="278" t="s">
        <v>220</v>
      </c>
      <c r="J1" s="278"/>
      <c r="K1" s="278" t="s">
        <v>221</v>
      </c>
      <c r="L1" s="278"/>
      <c r="M1" s="278" t="s">
        <v>222</v>
      </c>
      <c r="N1" s="278"/>
      <c r="O1" s="278" t="s">
        <v>223</v>
      </c>
      <c r="P1" s="278"/>
      <c r="Q1" s="278" t="s">
        <v>224</v>
      </c>
      <c r="R1" s="278"/>
    </row>
    <row r="2" spans="1:18" ht="12.75">
      <c r="A2" s="278"/>
      <c r="B2" s="56" t="s">
        <v>225</v>
      </c>
      <c r="C2" s="56" t="s">
        <v>16</v>
      </c>
      <c r="D2" s="56" t="s">
        <v>226</v>
      </c>
      <c r="E2" s="56" t="s">
        <v>16</v>
      </c>
      <c r="F2" s="56" t="s">
        <v>226</v>
      </c>
      <c r="G2" s="56" t="s">
        <v>16</v>
      </c>
      <c r="H2" s="56" t="s">
        <v>226</v>
      </c>
      <c r="I2" s="56" t="s">
        <v>16</v>
      </c>
      <c r="J2" s="56" t="s">
        <v>226</v>
      </c>
      <c r="K2" s="56" t="s">
        <v>16</v>
      </c>
      <c r="L2" s="56" t="s">
        <v>226</v>
      </c>
      <c r="M2" s="56" t="s">
        <v>16</v>
      </c>
      <c r="N2" s="56" t="s">
        <v>226</v>
      </c>
      <c r="O2" s="56" t="s">
        <v>16</v>
      </c>
      <c r="P2" s="56" t="s">
        <v>226</v>
      </c>
      <c r="Q2" s="56" t="s">
        <v>16</v>
      </c>
      <c r="R2" s="56" t="s">
        <v>226</v>
      </c>
    </row>
    <row r="3" spans="1:14" ht="12.75">
      <c r="A3" s="58" t="s">
        <v>241</v>
      </c>
      <c r="B3" s="59">
        <v>1</v>
      </c>
      <c r="E3" s="57">
        <v>6</v>
      </c>
      <c r="F3" s="57">
        <v>1</v>
      </c>
      <c r="I3" s="57">
        <v>1</v>
      </c>
      <c r="J3" s="57">
        <v>3</v>
      </c>
      <c r="K3" s="57">
        <v>8</v>
      </c>
      <c r="L3" s="57">
        <v>1</v>
      </c>
      <c r="M3" s="57">
        <v>1</v>
      </c>
      <c r="N3" s="57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140625" defaultRowHeight="15"/>
  <cols>
    <col min="1" max="1" width="9.421875" style="69" customWidth="1"/>
    <col min="2" max="2" width="26.00390625" style="69" customWidth="1"/>
    <col min="3" max="3" width="14.57421875" style="69" customWidth="1"/>
    <col min="4" max="4" width="9.7109375" style="66" customWidth="1"/>
    <col min="5" max="5" width="3.421875" style="67" customWidth="1"/>
    <col min="6" max="10" width="3.00390625" style="67" customWidth="1"/>
    <col min="11" max="11" width="4.00390625" style="67" customWidth="1"/>
    <col min="12" max="12" width="3.140625" style="67" customWidth="1"/>
    <col min="13" max="13" width="3.00390625" style="67" customWidth="1"/>
    <col min="14" max="14" width="2.7109375" style="67" customWidth="1"/>
    <col min="15" max="16" width="4.00390625" style="67" bestFit="1" customWidth="1"/>
    <col min="17" max="18" width="3.00390625" style="67" customWidth="1"/>
    <col min="19" max="19" width="2.7109375" style="67" customWidth="1"/>
    <col min="20" max="20" width="4.00390625" style="67" customWidth="1"/>
    <col min="21" max="21" width="4.00390625" style="67" bestFit="1" customWidth="1"/>
    <col min="22" max="22" width="3.00390625" style="67" customWidth="1"/>
    <col min="23" max="23" width="4.00390625" style="67" customWidth="1"/>
    <col min="24" max="24" width="4.00390625" style="67" bestFit="1" customWidth="1"/>
    <col min="25" max="25" width="4.00390625" style="67" customWidth="1"/>
    <col min="26" max="26" width="4.00390625" style="67" bestFit="1" customWidth="1"/>
    <col min="27" max="27" width="3.00390625" style="67" customWidth="1"/>
    <col min="28" max="28" width="4.00390625" style="67" customWidth="1"/>
    <col min="29" max="29" width="4.00390625" style="67" bestFit="1" customWidth="1"/>
    <col min="30" max="30" width="4.00390625" style="67" customWidth="1"/>
    <col min="31" max="31" width="4.00390625" style="67" bestFit="1" customWidth="1"/>
    <col min="32" max="32" width="2.57421875" style="67" customWidth="1"/>
    <col min="33" max="33" width="4.00390625" style="67" customWidth="1"/>
    <col min="34" max="34" width="4.00390625" style="67" bestFit="1" customWidth="1"/>
    <col min="35" max="35" width="4.00390625" style="67" customWidth="1"/>
    <col min="36" max="36" width="4.00390625" style="67" bestFit="1" customWidth="1"/>
    <col min="37" max="37" width="2.57421875" style="67" customWidth="1"/>
    <col min="38" max="38" width="4.00390625" style="67" customWidth="1"/>
    <col min="39" max="39" width="4.00390625" style="67" bestFit="1" customWidth="1"/>
    <col min="40" max="40" width="4.00390625" style="67" customWidth="1"/>
    <col min="41" max="41" width="4.00390625" style="67" bestFit="1" customWidth="1"/>
    <col min="42" max="42" width="2.7109375" style="67" customWidth="1"/>
    <col min="43" max="43" width="3.8515625" style="67" customWidth="1"/>
    <col min="44" max="44" width="4.00390625" style="67" bestFit="1" customWidth="1"/>
    <col min="45" max="45" width="4.00390625" style="67" customWidth="1"/>
    <col min="46" max="46" width="4.00390625" style="67" bestFit="1" customWidth="1"/>
    <col min="47" max="47" width="3.140625" style="67" customWidth="1"/>
    <col min="48" max="48" width="4.00390625" style="67" customWidth="1"/>
    <col min="49" max="49" width="4.00390625" style="67" bestFit="1" customWidth="1"/>
    <col min="50" max="50" width="4.00390625" style="67" customWidth="1"/>
    <col min="51" max="51" width="4.00390625" style="67" bestFit="1" customWidth="1"/>
    <col min="52" max="52" width="2.8515625" style="67" customWidth="1"/>
    <col min="53" max="53" width="4.00390625" style="67" customWidth="1"/>
    <col min="54" max="54" width="2.00390625" style="67" customWidth="1"/>
    <col min="55" max="55" width="4.00390625" style="67" customWidth="1"/>
    <col min="56" max="56" width="2.28125" style="67" bestFit="1" customWidth="1"/>
    <col min="57" max="57" width="2.00390625" style="67" customWidth="1"/>
    <col min="58" max="58" width="4.00390625" style="67" customWidth="1"/>
    <col min="59" max="59" width="2.00390625" style="67" customWidth="1"/>
    <col min="60" max="60" width="4.00390625" style="67" customWidth="1"/>
    <col min="61" max="61" width="2.28125" style="67" bestFit="1" customWidth="1"/>
    <col min="62" max="62" width="2.00390625" style="67" customWidth="1"/>
    <col min="63" max="63" width="4.00390625" style="67" customWidth="1"/>
    <col min="64" max="64" width="2.00390625" style="67" customWidth="1"/>
    <col min="65" max="65" width="4.00390625" style="67" customWidth="1"/>
    <col min="66" max="66" width="2.28125" style="67" bestFit="1" customWidth="1"/>
    <col min="67" max="67" width="2.00390625" style="67" customWidth="1"/>
    <col min="68" max="68" width="4.00390625" style="67" customWidth="1"/>
    <col min="69" max="69" width="2.00390625" style="67" customWidth="1"/>
    <col min="70" max="70" width="4.00390625" style="67" customWidth="1"/>
    <col min="71" max="72" width="2.00390625" style="67" customWidth="1"/>
    <col min="73" max="73" width="4.00390625" style="67" customWidth="1"/>
    <col min="74" max="74" width="2.00390625" style="67" customWidth="1"/>
    <col min="75" max="75" width="4.00390625" style="67" customWidth="1"/>
    <col min="76" max="77" width="2.00390625" style="67" customWidth="1"/>
    <col min="78" max="78" width="4.00390625" style="67" customWidth="1"/>
    <col min="79" max="79" width="2.00390625" style="67" customWidth="1"/>
    <col min="80" max="80" width="4.00390625" style="67" customWidth="1"/>
    <col min="81" max="81" width="2.00390625" style="67" customWidth="1"/>
    <col min="82" max="16384" width="9.140625" style="67" customWidth="1"/>
  </cols>
  <sheetData>
    <row r="1" spans="1:81" s="63" customFormat="1" ht="51.75" customHeight="1">
      <c r="A1" s="60" t="s">
        <v>227</v>
      </c>
      <c r="B1" s="60" t="s">
        <v>228</v>
      </c>
      <c r="C1" s="60" t="s">
        <v>229</v>
      </c>
      <c r="D1" s="61" t="s">
        <v>230</v>
      </c>
      <c r="E1" s="279" t="s">
        <v>231</v>
      </c>
      <c r="F1" s="279"/>
      <c r="G1" s="279" t="s">
        <v>232</v>
      </c>
      <c r="H1" s="279"/>
      <c r="I1" s="279" t="s">
        <v>233</v>
      </c>
      <c r="J1" s="279"/>
      <c r="K1" s="62" t="s">
        <v>234</v>
      </c>
      <c r="L1" s="62" t="s">
        <v>235</v>
      </c>
      <c r="M1" s="63" t="s">
        <v>236</v>
      </c>
      <c r="N1" s="63" t="s">
        <v>237</v>
      </c>
      <c r="O1" s="63" t="s">
        <v>238</v>
      </c>
      <c r="P1" s="63" t="s">
        <v>237</v>
      </c>
      <c r="Q1" s="62" t="s">
        <v>235</v>
      </c>
      <c r="R1" s="63" t="s">
        <v>236</v>
      </c>
      <c r="S1" s="63" t="s">
        <v>237</v>
      </c>
      <c r="T1" s="63" t="s">
        <v>238</v>
      </c>
      <c r="U1" s="63" t="s">
        <v>237</v>
      </c>
      <c r="V1" s="62" t="s">
        <v>235</v>
      </c>
      <c r="W1" s="63" t="s">
        <v>236</v>
      </c>
      <c r="X1" s="63" t="s">
        <v>237</v>
      </c>
      <c r="Y1" s="63" t="s">
        <v>238</v>
      </c>
      <c r="Z1" s="63" t="s">
        <v>237</v>
      </c>
      <c r="AA1" s="62" t="s">
        <v>235</v>
      </c>
      <c r="AB1" s="63" t="s">
        <v>236</v>
      </c>
      <c r="AC1" s="63" t="s">
        <v>237</v>
      </c>
      <c r="AD1" s="63" t="s">
        <v>238</v>
      </c>
      <c r="AE1" s="63" t="s">
        <v>237</v>
      </c>
      <c r="AF1" s="62" t="s">
        <v>235</v>
      </c>
      <c r="AG1" s="63" t="s">
        <v>236</v>
      </c>
      <c r="AH1" s="63" t="s">
        <v>237</v>
      </c>
      <c r="AI1" s="63" t="s">
        <v>238</v>
      </c>
      <c r="AJ1" s="63" t="s">
        <v>237</v>
      </c>
      <c r="AK1" s="62" t="s">
        <v>235</v>
      </c>
      <c r="AL1" s="63" t="s">
        <v>236</v>
      </c>
      <c r="AM1" s="63" t="s">
        <v>237</v>
      </c>
      <c r="AN1" s="63" t="s">
        <v>238</v>
      </c>
      <c r="AO1" s="63" t="s">
        <v>237</v>
      </c>
      <c r="AP1" s="62" t="s">
        <v>235</v>
      </c>
      <c r="AQ1" s="63" t="s">
        <v>236</v>
      </c>
      <c r="AR1" s="63" t="s">
        <v>237</v>
      </c>
      <c r="AS1" s="63" t="s">
        <v>238</v>
      </c>
      <c r="AT1" s="63" t="s">
        <v>237</v>
      </c>
      <c r="AU1" s="62" t="s">
        <v>235</v>
      </c>
      <c r="AV1" s="63" t="s">
        <v>236</v>
      </c>
      <c r="AW1" s="63" t="s">
        <v>237</v>
      </c>
      <c r="AX1" s="63" t="s">
        <v>238</v>
      </c>
      <c r="AY1" s="63" t="s">
        <v>237</v>
      </c>
      <c r="AZ1" s="62" t="s">
        <v>235</v>
      </c>
      <c r="BA1" s="63" t="s">
        <v>236</v>
      </c>
      <c r="BB1" s="63" t="s">
        <v>237</v>
      </c>
      <c r="BC1" s="63" t="s">
        <v>238</v>
      </c>
      <c r="BD1" s="63" t="s">
        <v>237</v>
      </c>
      <c r="BE1" s="62" t="s">
        <v>235</v>
      </c>
      <c r="BF1" s="63" t="s">
        <v>236</v>
      </c>
      <c r="BG1" s="63" t="s">
        <v>237</v>
      </c>
      <c r="BH1" s="63" t="s">
        <v>238</v>
      </c>
      <c r="BI1" s="63" t="s">
        <v>237</v>
      </c>
      <c r="BJ1" s="62" t="s">
        <v>235</v>
      </c>
      <c r="BK1" s="63" t="s">
        <v>236</v>
      </c>
      <c r="BL1" s="63" t="s">
        <v>237</v>
      </c>
      <c r="BM1" s="63" t="s">
        <v>238</v>
      </c>
      <c r="BN1" s="63" t="s">
        <v>237</v>
      </c>
      <c r="BO1" s="62" t="s">
        <v>235</v>
      </c>
      <c r="BP1" s="63" t="s">
        <v>236</v>
      </c>
      <c r="BQ1" s="63" t="s">
        <v>237</v>
      </c>
      <c r="BR1" s="63" t="s">
        <v>238</v>
      </c>
      <c r="BS1" s="63" t="s">
        <v>237</v>
      </c>
      <c r="BT1" s="62" t="s">
        <v>235</v>
      </c>
      <c r="BU1" s="63" t="s">
        <v>236</v>
      </c>
      <c r="BV1" s="63" t="s">
        <v>237</v>
      </c>
      <c r="BW1" s="63" t="s">
        <v>238</v>
      </c>
      <c r="BX1" s="63" t="s">
        <v>237</v>
      </c>
      <c r="BY1" s="62" t="s">
        <v>235</v>
      </c>
      <c r="BZ1" s="63" t="s">
        <v>236</v>
      </c>
      <c r="CA1" s="63" t="s">
        <v>237</v>
      </c>
      <c r="CB1" s="63" t="s">
        <v>238</v>
      </c>
      <c r="CC1" s="63" t="s">
        <v>237</v>
      </c>
    </row>
    <row r="2" spans="1:21" ht="12">
      <c r="A2" s="64" t="s">
        <v>243</v>
      </c>
      <c r="B2" s="65" t="s">
        <v>247</v>
      </c>
      <c r="C2" s="78" t="s">
        <v>241</v>
      </c>
      <c r="D2" s="66">
        <v>7</v>
      </c>
      <c r="E2" s="67">
        <v>3</v>
      </c>
      <c r="F2" s="67">
        <v>1</v>
      </c>
      <c r="G2" s="67">
        <v>1</v>
      </c>
      <c r="H2" s="67">
        <v>1</v>
      </c>
      <c r="K2" s="67">
        <v>2</v>
      </c>
      <c r="L2" s="67">
        <v>1</v>
      </c>
      <c r="M2" s="67">
        <v>3</v>
      </c>
      <c r="N2" s="67">
        <v>18</v>
      </c>
      <c r="O2" s="67">
        <v>7</v>
      </c>
      <c r="P2" s="67">
        <v>21</v>
      </c>
      <c r="Q2" s="67">
        <v>1</v>
      </c>
      <c r="R2" s="67">
        <v>4</v>
      </c>
      <c r="S2" s="67">
        <v>27</v>
      </c>
      <c r="T2" s="67">
        <v>7</v>
      </c>
      <c r="U2" s="67">
        <v>43</v>
      </c>
    </row>
    <row r="3" spans="1:16" ht="12">
      <c r="A3" s="64" t="s">
        <v>244</v>
      </c>
      <c r="B3" s="65" t="s">
        <v>247</v>
      </c>
      <c r="C3" s="78" t="s">
        <v>248</v>
      </c>
      <c r="D3" s="66">
        <v>7</v>
      </c>
      <c r="E3" s="67">
        <v>3</v>
      </c>
      <c r="F3" s="67">
        <v>1</v>
      </c>
      <c r="G3" s="67">
        <v>1</v>
      </c>
      <c r="H3" s="67">
        <v>1</v>
      </c>
      <c r="J3" s="68"/>
      <c r="K3" s="67">
        <v>1</v>
      </c>
      <c r="L3" s="67">
        <v>1</v>
      </c>
      <c r="M3" s="67">
        <v>4</v>
      </c>
      <c r="N3" s="67">
        <v>6</v>
      </c>
      <c r="O3" s="67">
        <v>12</v>
      </c>
      <c r="P3" s="67">
        <v>11</v>
      </c>
    </row>
    <row r="4" spans="1:21" ht="12">
      <c r="A4" s="64" t="s">
        <v>245</v>
      </c>
      <c r="B4" s="65" t="s">
        <v>247</v>
      </c>
      <c r="C4" s="78" t="s">
        <v>249</v>
      </c>
      <c r="D4" s="66">
        <v>7</v>
      </c>
      <c r="E4" s="67">
        <v>3</v>
      </c>
      <c r="F4" s="67">
        <v>1</v>
      </c>
      <c r="G4" s="67">
        <v>1</v>
      </c>
      <c r="H4" s="67">
        <v>1</v>
      </c>
      <c r="K4" s="67">
        <v>2</v>
      </c>
      <c r="L4" s="67">
        <v>1</v>
      </c>
      <c r="M4" s="67">
        <v>3</v>
      </c>
      <c r="N4" s="67">
        <v>7</v>
      </c>
      <c r="O4" s="67">
        <v>18</v>
      </c>
      <c r="P4" s="67">
        <v>13</v>
      </c>
      <c r="Q4" s="67">
        <v>1</v>
      </c>
      <c r="R4" s="67">
        <v>3</v>
      </c>
      <c r="S4" s="67">
        <v>20</v>
      </c>
      <c r="T4" s="67">
        <v>13</v>
      </c>
      <c r="U4" s="67">
        <v>22</v>
      </c>
    </row>
    <row r="5" spans="1:16" ht="12">
      <c r="A5" s="64" t="s">
        <v>246</v>
      </c>
      <c r="B5" s="65" t="s">
        <v>247</v>
      </c>
      <c r="C5" s="78" t="s">
        <v>250</v>
      </c>
      <c r="D5" s="66">
        <v>7</v>
      </c>
      <c r="E5" s="67">
        <v>3</v>
      </c>
      <c r="F5" s="67">
        <v>1</v>
      </c>
      <c r="G5" s="67">
        <v>1</v>
      </c>
      <c r="H5" s="67">
        <v>1</v>
      </c>
      <c r="K5" s="67">
        <v>1</v>
      </c>
      <c r="L5" s="67">
        <v>1</v>
      </c>
      <c r="M5" s="67">
        <v>4</v>
      </c>
      <c r="N5" s="67">
        <v>7</v>
      </c>
      <c r="O5" s="67">
        <v>24</v>
      </c>
      <c r="P5" s="67">
        <v>36</v>
      </c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73" bestFit="1" customWidth="1"/>
    <col min="2" max="3" width="26.140625" style="73" bestFit="1" customWidth="1"/>
    <col min="4" max="4" width="27.140625" style="71" bestFit="1" customWidth="1"/>
    <col min="5" max="6" width="26.140625" style="71" bestFit="1" customWidth="1"/>
    <col min="7" max="16384" width="9.140625" style="71" customWidth="1"/>
  </cols>
  <sheetData>
    <row r="1" spans="1:3" ht="12.75">
      <c r="A1" s="70">
        <f>COUNTIF(A3:A1000,"*Ошибка*")</f>
        <v>0</v>
      </c>
      <c r="B1" s="70">
        <f>COUNTIF(B3:B1000,"*Ошибка*")</f>
        <v>0</v>
      </c>
      <c r="C1" s="70">
        <f>COUNTIF(C3:C1000,"*Ошибка*")</f>
        <v>0</v>
      </c>
    </row>
    <row r="2" spans="1:6" ht="12.75">
      <c r="A2" s="72"/>
      <c r="B2" s="72"/>
      <c r="C2" s="72"/>
      <c r="D2" s="72"/>
      <c r="E2" s="72"/>
      <c r="F2" s="7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71" bestFit="1" customWidth="1"/>
    <col min="2" max="2" width="26.140625" style="71" bestFit="1" customWidth="1"/>
    <col min="3" max="16384" width="9.140625" style="71" customWidth="1"/>
  </cols>
  <sheetData>
    <row r="2" spans="1:2" ht="12.75">
      <c r="A2" s="72"/>
      <c r="B2" s="7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2017-07-21T04:26:14Z</cp:lastPrinted>
  <dcterms:created xsi:type="dcterms:W3CDTF">2016-04-21T06:57:40Z</dcterms:created>
  <dcterms:modified xsi:type="dcterms:W3CDTF">2018-01-29T11:53:11Z</dcterms:modified>
  <cp:category/>
  <cp:version/>
  <cp:contentType/>
  <cp:contentStatus/>
</cp:coreProperties>
</file>