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0" yWindow="0" windowWidth="15576" windowHeight="10932" activeTab="1"/>
  </bookViews>
  <sheets>
    <sheet name="11-ОИП(Раздел 1)" sheetId="1" r:id="rId1"/>
    <sheet name="11-ОИП(Раздел 2)" sheetId="2" r:id="rId2"/>
    <sheet name="11-ОИП(Раздел 3)" sheetId="3" r:id="rId3"/>
    <sheet name="Сообщения" sheetId="4" r:id="rId4"/>
    <sheet name="Настройки словаря" sheetId="5" state="hidden" r:id="rId5"/>
    <sheet name="Настройка" sheetId="6" state="hidden" r:id="rId6"/>
    <sheet name="Методики" sheetId="7" state="hidden" r:id="rId7"/>
    <sheet name="Методики DOS" sheetId="8" state="hidden" r:id="rId8"/>
    <sheet name="Параметры" sheetId="9" state="hidden" r:id="rId9"/>
  </sheets>
  <definedNames>
    <definedName name="_xlfn.BAHTTEXT" hidden="1">#NAME?</definedName>
    <definedName name="_xlfn.COUNTIFS" hidden="1">#NAME?</definedName>
    <definedName name="_xlfn.IFERROR" hidden="1">#NAME?</definedName>
    <definedName name="_xlnm.Print_Titles" localSheetId="0">'11-ОИП(Раздел 1)'!$14:$17</definedName>
    <definedName name="Код">"R[1]C"</definedName>
    <definedName name="_xlnm.Print_Area" localSheetId="0">'11-ОИП(Раздел 1)'!$A$3:$K$35</definedName>
    <definedName name="_xlnm.Print_Area" localSheetId="1">'11-ОИП(Раздел 2)'!$A$2:$M$33</definedName>
    <definedName name="_xlnm.Print_Area" localSheetId="2">'11-ОИП(Раздел 3)'!$A$2:$L$56</definedName>
  </definedNames>
  <calcPr fullCalcOnLoad="1"/>
</workbook>
</file>

<file path=xl/sharedStrings.xml><?xml version="1.0" encoding="utf-8"?>
<sst xmlns="http://schemas.openxmlformats.org/spreadsheetml/2006/main" count="491" uniqueCount="195">
  <si>
    <t>в том числе в установленные сроки</t>
  </si>
  <si>
    <t xml:space="preserve">Хвойное </t>
  </si>
  <si>
    <t xml:space="preserve">Твердолиственное </t>
  </si>
  <si>
    <t>Мягколиственное</t>
  </si>
  <si>
    <t>Справочно: на землях иных категорий</t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</si>
  <si>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</si>
  <si>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</si>
  <si>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</si>
  <si>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</si>
  <si>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</si>
  <si>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</si>
  <si>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</si>
  <si>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</si>
  <si>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</si>
  <si>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</si>
  <si>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</si>
  <si>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</si>
  <si>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</si>
  <si>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код
формы</t>
  </si>
  <si>
    <t>Наименование формы</t>
  </si>
  <si>
    <t>Имя
листа
(формы)</t>
  </si>
  <si>
    <t>адрес
назв.
УЛ (r/c)</t>
  </si>
  <si>
    <t>адрес кода формы (r/c)</t>
  </si>
  <si>
    <t>адрес
даты (c/r)</t>
  </si>
  <si>
    <t>Кол
блк</t>
  </si>
  <si>
    <t>dS</t>
  </si>
  <si>
    <t>г.</t>
  </si>
  <si>
    <t>c.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</si>
  <si>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</si>
  <si>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</si>
  <si>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</si>
  <si>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</si>
  <si>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(дата составления документа)</t>
  </si>
  <si>
    <t>(номер контактного телефона с указанием кода города)</t>
  </si>
  <si>
    <t>х</t>
  </si>
  <si>
    <t>(подпись)</t>
  </si>
  <si>
    <t>(Ф.И.О.)</t>
  </si>
  <si>
    <t>(должность)</t>
  </si>
  <si>
    <t xml:space="preserve">Руководитель </t>
  </si>
  <si>
    <t>31</t>
  </si>
  <si>
    <t xml:space="preserve">   в том числе от стихийных бедствий</t>
  </si>
  <si>
    <t>30</t>
  </si>
  <si>
    <t>24</t>
  </si>
  <si>
    <t>площадей лиственных молодняков, переведенных в результате рубок ухода в хвойные и твердолиственные</t>
  </si>
  <si>
    <t>23</t>
  </si>
  <si>
    <t>площадей, естественно возобновившихся хозяйственно-ценными породами</t>
  </si>
  <si>
    <t>22</t>
  </si>
  <si>
    <t>21</t>
  </si>
  <si>
    <t>20</t>
  </si>
  <si>
    <t>Введено молодняков в категорию хозяйственно-ценных древесных насаждений - всего</t>
  </si>
  <si>
    <t>12</t>
  </si>
  <si>
    <t>11</t>
  </si>
  <si>
    <t>10</t>
  </si>
  <si>
    <t>Б</t>
  </si>
  <si>
    <t>А</t>
  </si>
  <si>
    <t>всего</t>
  </si>
  <si>
    <t>Всего</t>
  </si>
  <si>
    <t>Код строки</t>
  </si>
  <si>
    <t>Наименование показателя</t>
  </si>
  <si>
    <t xml:space="preserve">                                                                                                     </t>
  </si>
  <si>
    <t>год</t>
  </si>
  <si>
    <t>за</t>
  </si>
  <si>
    <t>Годовая</t>
  </si>
  <si>
    <t>лок.код</t>
  </si>
  <si>
    <t>Должностное лицо, ответственное за составление формы</t>
  </si>
  <si>
    <t>* заполняется при наличии не переведенных культур старше 10 лет</t>
  </si>
  <si>
    <t>09</t>
  </si>
  <si>
    <t>08</t>
  </si>
  <si>
    <t>07</t>
  </si>
  <si>
    <t>06</t>
  </si>
  <si>
    <t>05</t>
  </si>
  <si>
    <t>04</t>
  </si>
  <si>
    <t>03</t>
  </si>
  <si>
    <t>02</t>
  </si>
  <si>
    <t>01</t>
  </si>
  <si>
    <t>в том числе в текущем году</t>
  </si>
  <si>
    <t>Год закладки лесных культур</t>
  </si>
  <si>
    <t>(наименование лесничества, лесопарка)</t>
  </si>
  <si>
    <r>
      <rPr>
        <b/>
        <sz val="10"/>
        <rFont val="Arial"/>
        <family val="2"/>
      </rPr>
      <t>Срок представления:</t>
    </r>
    <r>
      <rPr>
        <sz val="10"/>
        <rFont val="Arial"/>
        <family val="2"/>
      </rPr>
      <t xml:space="preserve"> не позднее 25-го числа месяца, следующего за отчетным периодом</t>
    </r>
  </si>
  <si>
    <r>
      <t>Кому представляется:</t>
    </r>
    <r>
      <rPr>
        <sz val="10"/>
        <rFont val="Arial"/>
        <family val="2"/>
      </rPr>
      <t xml:space="preserve"> Федеральное агентство лесного хозяйства, 115184, г. Москва, ул. Пятницкая, д. 59/19</t>
    </r>
  </si>
  <si>
    <t>Форма 11-ОИП</t>
  </si>
  <si>
    <t>Всего, га</t>
  </si>
  <si>
    <t>Созданное хозяйство, га</t>
  </si>
  <si>
    <t>Протокол контроля</t>
  </si>
  <si>
    <t>Строки</t>
  </si>
  <si>
    <t>Гр.1&gt;=Гр.2</t>
  </si>
  <si>
    <t>Гр.3&gt;=Гр.4</t>
  </si>
  <si>
    <t>Гр.5&gt;=Гр.6</t>
  </si>
  <si>
    <t>Гр.7&gt;=Гр.8</t>
  </si>
  <si>
    <t>Формула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</si>
  <si>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</si>
  <si>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</si>
  <si>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</si>
  <si>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</si>
  <si>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</si>
  <si>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</si>
  <si>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</si>
  <si>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</si>
  <si>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</si>
  <si>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стр.30&gt;=стр.31</t>
  </si>
  <si>
    <t>стр.10&gt;=стр.11+стр.12</t>
  </si>
  <si>
    <t>стр.21&gt;=стр.10</t>
  </si>
  <si>
    <t>Гр.5&gt;=Гр.7</t>
  </si>
  <si>
    <t>Гр.8&gt;=Гр.9</t>
  </si>
  <si>
    <t>Гр.10&gt;=Гр.11</t>
  </si>
  <si>
    <t>Межформенный контроль</t>
  </si>
  <si>
    <t>ОШИБКА!</t>
  </si>
  <si>
    <t xml:space="preserve">  в том числе за счет:
       лесных культур</t>
  </si>
  <si>
    <t>дуб</t>
  </si>
  <si>
    <t xml:space="preserve">   в том числе:
       кедр</t>
  </si>
  <si>
    <t>в т.ч. на арендуемых лесных участках</t>
  </si>
  <si>
    <t>Утверждена приказом 
Минприроды России
от 28.12.2015 г. № 565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</si>
  <si>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</si>
  <si>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t>(наименование органа исполнительной власти субъекта Российской Федерации)</t>
  </si>
  <si>
    <t>Раздел 1. Сведения об отнесении земель, предназначенных для лесовосстановления,
 к землям, занятым лесными насаждениями</t>
  </si>
  <si>
    <t>Отнесено земель с созданными лесными культурами к землям, занятым лесными насаждениями  - всего</t>
  </si>
  <si>
    <t>комбинированного лесовосстановления</t>
  </si>
  <si>
    <t>25</t>
  </si>
  <si>
    <t>Справочно: погибло лесных культур, не переведенных в земли, занятые лесными насаждениями - всего</t>
  </si>
  <si>
    <t>Раздел 2. Сведения об изменении лесных культур  последнего десятилетия  
по состоянию закладки лесных культур последнего десятилетия</t>
  </si>
  <si>
    <t>Списано лесных культур, га</t>
  </si>
  <si>
    <t>Передано из лесного фонда лесных культур, га</t>
  </si>
  <si>
    <t>Принято в лесной фонд лесных культур, га</t>
  </si>
  <si>
    <t>Заложено лесных культур всего, га</t>
  </si>
  <si>
    <t>Из общей площади числящихся лесных культур заложено на землях, занятых лесными насажде-ниями, га</t>
  </si>
  <si>
    <t>из них заложенных на землях, занятых лесными насажде-ниями</t>
  </si>
  <si>
    <t>Отнесено земель, с созданными лесными культурами, к землям занятым лесными насаждениями, га</t>
  </si>
  <si>
    <t>Земли, с созданными лесными культурами, не занятые лесными насаждениями, га</t>
  </si>
  <si>
    <t>стр.10 гр.1 формы 11-ОИП (Раздел 1) = стр.20 гр.9 формы 11-ОИП (раздел 2)</t>
  </si>
  <si>
    <t>11-ОИП(Раздел 1)</t>
  </si>
  <si>
    <t>11-ОИП(Раздел 2)</t>
  </si>
  <si>
    <t>Порода</t>
  </si>
  <si>
    <t>Искусственное лесовосстановление, га</t>
  </si>
  <si>
    <t>Заготовка семян лесных растений, кг</t>
  </si>
  <si>
    <t>Выращивание стандартного посадочного материала, тыс. шт.</t>
  </si>
  <si>
    <t>в том числе из улучшенного посадочного (посевного) материала</t>
  </si>
  <si>
    <t>на арендуемых лесных участках</t>
  </si>
  <si>
    <t>в том числе улучшенных семян</t>
  </si>
  <si>
    <t>в том числе закрытой корневой системой</t>
  </si>
  <si>
    <t xml:space="preserve">всего </t>
  </si>
  <si>
    <t>в том числе из улучшенного посадочного материала</t>
  </si>
  <si>
    <t>Гр.1&gt;=Гр.3</t>
  </si>
  <si>
    <t>Гр.9&gt;=Гр.10</t>
  </si>
  <si>
    <t>Сосна</t>
  </si>
  <si>
    <t>Ель</t>
  </si>
  <si>
    <t>Лиственница</t>
  </si>
  <si>
    <t>Пихта</t>
  </si>
  <si>
    <t>Кедр (сосна кедровая)</t>
  </si>
  <si>
    <t>Дуб</t>
  </si>
  <si>
    <t>Бук</t>
  </si>
  <si>
    <t>Ясень</t>
  </si>
  <si>
    <t>Береза</t>
  </si>
  <si>
    <t>161100</t>
  </si>
  <si>
    <t>161101</t>
  </si>
  <si>
    <r>
      <rPr>
        <vertAlign val="superscript"/>
        <sz val="9"/>
        <rFont val="Arial Cyr"/>
        <family val="2"/>
      </rPr>
      <t xml:space="preserve">2 </t>
    </r>
    <r>
      <rPr>
        <sz val="9"/>
        <rFont val="Arial Cyr"/>
        <family val="2"/>
      </rPr>
      <t>если значение показателя "другие" в графе "порода" составляет более 50% в общей сумме по показателям "закладка лесных культур", "заготовка семян", "выращивание посадочного материала", то данный показатель расшифровывается по составу пород</t>
    </r>
  </si>
  <si>
    <r>
      <t>Другие</t>
    </r>
    <r>
      <rPr>
        <vertAlign val="superscript"/>
        <sz val="10"/>
        <rFont val="Arial Cyr"/>
        <family val="0"/>
      </rPr>
      <t>2</t>
    </r>
  </si>
  <si>
    <t>161102</t>
  </si>
  <si>
    <t>11-ОИП(Раздел 3)</t>
  </si>
  <si>
    <t>Раздел 3. Сведения о закладке лесных культур по породам, 
заготовке семян лесных растений и выращивании посадочного материала</t>
  </si>
  <si>
    <t>2016</t>
  </si>
  <si>
    <t>содействия естественному возобновлению леса</t>
  </si>
  <si>
    <r>
      <rPr>
        <b/>
        <vertAlign val="superscript"/>
        <sz val="12"/>
        <rFont val="Arial Cyr"/>
        <family val="0"/>
      </rPr>
      <t>2</t>
    </r>
    <r>
      <rPr>
        <b/>
        <sz val="12"/>
        <rFont val="Arial Cyr"/>
        <family val="2"/>
      </rPr>
      <t>Расшифровка сведений о закладке лесных культур по другим породам, 
заготовке семян лесных растений и выращивании посадочного материала</t>
    </r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</si>
  <si>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</si>
  <si>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</si>
  <si>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</si>
  <si>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</si>
  <si>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</si>
  <si>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</si>
  <si>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</si>
  <si>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</si>
  <si>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</si>
  <si>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</si>
  <si>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2</t>
  </si>
  <si>
    <t>3</t>
  </si>
  <si>
    <t>4</t>
  </si>
  <si>
    <t>5</t>
  </si>
  <si>
    <t>6</t>
  </si>
  <si>
    <t>7</t>
  </si>
  <si>
    <t>стр.10 Раздел 3=
стр.1 Расшифровка</t>
  </si>
  <si>
    <t>Расшифровка показателя "Другие"</t>
  </si>
  <si>
    <t>Проверка</t>
  </si>
  <si>
    <t>Результат</t>
  </si>
  <si>
    <t>Гр.10&gt;=0</t>
  </si>
  <si>
    <t>стр.11 гр.1 формы 11-ОИП (Раздел 3) = 
стр.11 гр.1 формы 11-ОИП (Раздел 2)</t>
  </si>
  <si>
    <t>Липецкая обл. Управление ЛХ</t>
  </si>
  <si>
    <t>030</t>
  </si>
  <si>
    <t>Х</t>
  </si>
  <si>
    <t>Количество сведенных книг: 9.</t>
  </si>
  <si>
    <t>Соколов В.Н.</t>
  </si>
  <si>
    <t>главный специалист-эксперт</t>
  </si>
  <si>
    <t>Рыжков С.Н.</t>
  </si>
  <si>
    <t>(4742) 25-10-26</t>
  </si>
  <si>
    <t>23.01.2017 г.</t>
  </si>
  <si>
    <t>Аппарат управления</t>
  </si>
  <si>
    <t>03098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</si>
</sst>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 ;[Red]\-#,##0\ "/>
    <numFmt numFmtId="173" formatCode="_(* #,##0_);_(* \(#,##0\);_(* &quot;-&quot;_);_(@_)"/>
    <numFmt numFmtId="174" formatCode="_(* #,##0.00_);_(* \(#,##0.00\);_(* &quot;-&quot;??_);_(@_)"/>
    <numFmt numFmtId="175" formatCode="#,##0.0_ ;[Red]\-#,##0.0\ "/>
    <numFmt numFmtId="176" formatCode="#,##0.0"/>
    <numFmt numFmtId="177" formatCode="#,##0.000"/>
    <numFmt numFmtId="178" formatCode="#,##0.0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sz val="8"/>
      <color indexed="10"/>
      <name val="Arial Cyr"/>
      <family val="0"/>
    </font>
    <font>
      <b/>
      <sz val="10"/>
      <color indexed="8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9"/>
      <name val="Arial Cyr"/>
      <family val="2"/>
    </font>
    <font>
      <sz val="9"/>
      <color indexed="10"/>
      <name val="Arial Cyr"/>
      <family val="2"/>
    </font>
    <font>
      <sz val="10"/>
      <color indexed="10"/>
      <name val="Arial Cyr"/>
      <family val="0"/>
    </font>
    <font>
      <b/>
      <sz val="10"/>
      <name val="Arial Cyr"/>
      <family val="0"/>
    </font>
    <font>
      <sz val="8"/>
      <name val="Calibri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b/>
      <sz val="12"/>
      <color indexed="12"/>
      <name val="Arial"/>
      <family val="2"/>
    </font>
    <font>
      <b/>
      <sz val="10"/>
      <color indexed="10"/>
      <name val="Arial Cyr"/>
      <family val="2"/>
    </font>
    <font>
      <b/>
      <sz val="10"/>
      <color indexed="12"/>
      <name val="Arial Cy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u val="single"/>
      <sz val="7.5"/>
      <color indexed="12"/>
      <name val="Arial Cyr"/>
      <family val="2"/>
    </font>
    <font>
      <sz val="14"/>
      <color indexed="8"/>
      <name val="Times New Roman"/>
      <family val="2"/>
    </font>
    <font>
      <vertAlign val="superscript"/>
      <sz val="9"/>
      <name val="Arial Cyr"/>
      <family val="2"/>
    </font>
    <font>
      <sz val="10"/>
      <color indexed="8"/>
      <name val="Arial Cyr"/>
      <family val="0"/>
    </font>
    <font>
      <vertAlign val="superscript"/>
      <sz val="10"/>
      <name val="Arial Cyr"/>
      <family val="0"/>
    </font>
    <font>
      <b/>
      <vertAlign val="superscript"/>
      <sz val="12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2"/>
      <color rgb="FF0000FF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51" fillId="24" borderId="0" applyNumberFormat="0" applyBorder="0" applyAlignment="0" applyProtection="0"/>
    <xf numFmtId="0" fontId="28" fillId="25" borderId="0" applyNumberFormat="0" applyBorder="0" applyAlignment="0" applyProtection="0"/>
    <xf numFmtId="0" fontId="51" fillId="26" borderId="0" applyNumberFormat="0" applyBorder="0" applyAlignment="0" applyProtection="0"/>
    <xf numFmtId="0" fontId="28" fillId="17" borderId="0" applyNumberFormat="0" applyBorder="0" applyAlignment="0" applyProtection="0"/>
    <xf numFmtId="0" fontId="51" fillId="27" borderId="0" applyNumberFormat="0" applyBorder="0" applyAlignment="0" applyProtection="0"/>
    <xf numFmtId="0" fontId="28" fillId="19" borderId="0" applyNumberFormat="0" applyBorder="0" applyAlignment="0" applyProtection="0"/>
    <xf numFmtId="0" fontId="51" fillId="28" borderId="0" applyNumberFormat="0" applyBorder="0" applyAlignment="0" applyProtection="0"/>
    <xf numFmtId="0" fontId="28" fillId="29" borderId="0" applyNumberFormat="0" applyBorder="0" applyAlignment="0" applyProtection="0"/>
    <xf numFmtId="0" fontId="51" fillId="30" borderId="0" applyNumberFormat="0" applyBorder="0" applyAlignment="0" applyProtection="0"/>
    <xf numFmtId="0" fontId="28" fillId="31" borderId="0" applyNumberFormat="0" applyBorder="0" applyAlignment="0" applyProtection="0"/>
    <xf numFmtId="0" fontId="51" fillId="32" borderId="0" applyNumberFormat="0" applyBorder="0" applyAlignment="0" applyProtection="0"/>
    <xf numFmtId="0" fontId="28" fillId="33" borderId="0" applyNumberFormat="0" applyBorder="0" applyAlignment="0" applyProtection="0"/>
    <xf numFmtId="0" fontId="51" fillId="34" borderId="0" applyNumberFormat="0" applyBorder="0" applyAlignment="0" applyProtection="0"/>
    <xf numFmtId="0" fontId="28" fillId="35" borderId="0" applyNumberFormat="0" applyBorder="0" applyAlignment="0" applyProtection="0"/>
    <xf numFmtId="0" fontId="51" fillId="36" borderId="0" applyNumberFormat="0" applyBorder="0" applyAlignment="0" applyProtection="0"/>
    <xf numFmtId="0" fontId="28" fillId="37" borderId="0" applyNumberFormat="0" applyBorder="0" applyAlignment="0" applyProtection="0"/>
    <xf numFmtId="0" fontId="51" fillId="38" borderId="0" applyNumberFormat="0" applyBorder="0" applyAlignment="0" applyProtection="0"/>
    <xf numFmtId="0" fontId="28" fillId="39" borderId="0" applyNumberFormat="0" applyBorder="0" applyAlignment="0" applyProtection="0"/>
    <xf numFmtId="0" fontId="51" fillId="40" borderId="0" applyNumberFormat="0" applyBorder="0" applyAlignment="0" applyProtection="0"/>
    <xf numFmtId="0" fontId="28" fillId="29" borderId="0" applyNumberFormat="0" applyBorder="0" applyAlignment="0" applyProtection="0"/>
    <xf numFmtId="0" fontId="51" fillId="41" borderId="0" applyNumberFormat="0" applyBorder="0" applyAlignment="0" applyProtection="0"/>
    <xf numFmtId="0" fontId="28" fillId="31" borderId="0" applyNumberFormat="0" applyBorder="0" applyAlignment="0" applyProtection="0"/>
    <xf numFmtId="0" fontId="51" fillId="42" borderId="0" applyNumberFormat="0" applyBorder="0" applyAlignment="0" applyProtection="0"/>
    <xf numFmtId="0" fontId="28" fillId="43" borderId="0" applyNumberFormat="0" applyBorder="0" applyAlignment="0" applyProtection="0"/>
    <xf numFmtId="0" fontId="52" fillId="44" borderId="1" applyNumberFormat="0" applyAlignment="0" applyProtection="0"/>
    <xf numFmtId="0" fontId="29" fillId="13" borderId="2" applyNumberFormat="0" applyAlignment="0" applyProtection="0"/>
    <xf numFmtId="0" fontId="53" fillId="45" borderId="3" applyNumberFormat="0" applyAlignment="0" applyProtection="0"/>
    <xf numFmtId="0" fontId="30" fillId="46" borderId="4" applyNumberFormat="0" applyAlignment="0" applyProtection="0"/>
    <xf numFmtId="0" fontId="54" fillId="45" borderId="1" applyNumberFormat="0" applyAlignment="0" applyProtection="0"/>
    <xf numFmtId="0" fontId="31" fillId="46" borderId="2" applyNumberFormat="0" applyAlignment="0" applyProtection="0"/>
    <xf numFmtId="0" fontId="1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5" fillId="0" borderId="5" applyNumberFormat="0" applyFill="0" applyAlignment="0" applyProtection="0"/>
    <xf numFmtId="0" fontId="32" fillId="0" borderId="6" applyNumberFormat="0" applyFill="0" applyAlignment="0" applyProtection="0"/>
    <xf numFmtId="0" fontId="56" fillId="0" borderId="7" applyNumberFormat="0" applyFill="0" applyAlignment="0" applyProtection="0"/>
    <xf numFmtId="0" fontId="33" fillId="0" borderId="8" applyNumberFormat="0" applyFill="0" applyAlignment="0" applyProtection="0"/>
    <xf numFmtId="0" fontId="57" fillId="0" borderId="9" applyNumberFormat="0" applyFill="0" applyAlignment="0" applyProtection="0"/>
    <xf numFmtId="0" fontId="34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35" fillId="0" borderId="12" applyNumberFormat="0" applyFill="0" applyAlignment="0" applyProtection="0"/>
    <xf numFmtId="0" fontId="59" fillId="47" borderId="13" applyNumberFormat="0" applyAlignment="0" applyProtection="0"/>
    <xf numFmtId="0" fontId="36" fillId="48" borderId="14" applyNumberFormat="0" applyAlignment="0" applyProtection="0"/>
    <xf numFmtId="0" fontId="6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1" fillId="49" borderId="0" applyNumberFormat="0" applyBorder="0" applyAlignment="0" applyProtection="0"/>
    <xf numFmtId="0" fontId="38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 locked="0"/>
    </xf>
    <xf numFmtId="0" fontId="3" fillId="0" borderId="0">
      <alignment horizontal="left"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3" fillId="0" borderId="0" applyNumberFormat="0" applyFill="0" applyBorder="0" applyAlignment="0" applyProtection="0"/>
    <xf numFmtId="0" fontId="62" fillId="51" borderId="0" applyNumberFormat="0" applyBorder="0" applyAlignment="0" applyProtection="0"/>
    <xf numFmtId="0" fontId="39" fillId="5" borderId="0" applyNumberFormat="0" applyBorder="0" applyAlignment="0" applyProtection="0"/>
    <xf numFmtId="0" fontId="6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1" fillId="53" borderId="16" applyNumberFormat="0" applyFont="0" applyAlignment="0" applyProtection="0"/>
    <xf numFmtId="9" fontId="1" fillId="0" borderId="0" applyFont="0" applyFill="0" applyBorder="0" applyAlignment="0" applyProtection="0"/>
    <xf numFmtId="0" fontId="64" fillId="0" borderId="17" applyNumberFormat="0" applyFill="0" applyAlignment="0" applyProtection="0"/>
    <xf numFmtId="0" fontId="41" fillId="0" borderId="18" applyNumberFormat="0" applyFill="0" applyAlignment="0" applyProtection="0"/>
    <xf numFmtId="0" fontId="6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6" fillId="54" borderId="0" applyNumberFormat="0" applyBorder="0" applyAlignment="0" applyProtection="0"/>
    <xf numFmtId="0" fontId="43" fillId="7" borderId="0" applyNumberFormat="0" applyBorder="0" applyAlignment="0" applyProtection="0"/>
  </cellStyleXfs>
  <cellXfs count="197">
    <xf numFmtId="0" fontId="0" fillId="0" borderId="0" xfId="0" applyFont="1" applyAlignment="1">
      <alignment/>
    </xf>
    <xf numFmtId="0" fontId="2" fillId="0" borderId="0" xfId="90">
      <alignment/>
      <protection/>
    </xf>
    <xf numFmtId="0" fontId="2" fillId="0" borderId="0" xfId="90" applyFill="1">
      <alignment/>
      <protection/>
    </xf>
    <xf numFmtId="0" fontId="5" fillId="0" borderId="0" xfId="90" applyFont="1">
      <alignment/>
      <protection/>
    </xf>
    <xf numFmtId="49" fontId="8" fillId="0" borderId="0" xfId="114" applyNumberFormat="1" applyFont="1" applyAlignment="1">
      <alignment horizontal="center" vertical="center" wrapText="1"/>
      <protection/>
    </xf>
    <xf numFmtId="49" fontId="8" fillId="0" borderId="0" xfId="114" applyNumberFormat="1" applyFont="1" applyAlignment="1">
      <alignment horizontal="center" wrapText="1"/>
      <protection/>
    </xf>
    <xf numFmtId="0" fontId="8" fillId="0" borderId="0" xfId="114" applyFont="1" applyAlignment="1">
      <alignment wrapText="1"/>
      <protection/>
    </xf>
    <xf numFmtId="0" fontId="8" fillId="0" borderId="0" xfId="114" applyFont="1">
      <alignment/>
      <protection/>
    </xf>
    <xf numFmtId="49" fontId="14" fillId="0" borderId="0" xfId="114" applyNumberFormat="1" applyFont="1">
      <alignment/>
      <protection/>
    </xf>
    <xf numFmtId="0" fontId="15" fillId="0" borderId="0" xfId="114" applyFont="1" applyAlignment="1">
      <alignment horizontal="center"/>
      <protection/>
    </xf>
    <xf numFmtId="0" fontId="14" fillId="0" borderId="0" xfId="114" applyFont="1">
      <alignment/>
      <protection/>
    </xf>
    <xf numFmtId="0" fontId="16" fillId="0" borderId="0" xfId="114" applyNumberFormat="1" applyFont="1">
      <alignment/>
      <protection/>
    </xf>
    <xf numFmtId="49" fontId="4" fillId="0" borderId="0" xfId="114" applyNumberFormat="1">
      <alignment/>
      <protection/>
    </xf>
    <xf numFmtId="49" fontId="17" fillId="0" borderId="0" xfId="114" applyNumberFormat="1" applyFont="1" applyAlignment="1">
      <alignment horizontal="center"/>
      <protection/>
    </xf>
    <xf numFmtId="0" fontId="4" fillId="0" borderId="0" xfId="114" applyNumberFormat="1">
      <alignment/>
      <protection/>
    </xf>
    <xf numFmtId="0" fontId="17" fillId="0" borderId="0" xfId="114" applyFont="1" applyAlignment="1">
      <alignment wrapText="1"/>
      <protection/>
    </xf>
    <xf numFmtId="0" fontId="4" fillId="0" borderId="0" xfId="114" applyFont="1" applyAlignment="1">
      <alignment horizontal="center" vertical="center"/>
      <protection/>
    </xf>
    <xf numFmtId="0" fontId="4" fillId="0" borderId="0" xfId="114" applyFont="1">
      <alignment/>
      <protection/>
    </xf>
    <xf numFmtId="49" fontId="8" fillId="0" borderId="0" xfId="114" applyNumberFormat="1" applyFont="1" applyAlignment="1">
      <alignment horizontal="center" vertical="center"/>
      <protection/>
    </xf>
    <xf numFmtId="0" fontId="4" fillId="46" borderId="0" xfId="115" applyFill="1" applyAlignment="1">
      <alignment horizontal="center" vertical="center" wrapText="1"/>
      <protection/>
    </xf>
    <xf numFmtId="0" fontId="4" fillId="0" borderId="0" xfId="115">
      <alignment/>
      <protection/>
    </xf>
    <xf numFmtId="49" fontId="4" fillId="0" borderId="0" xfId="115" applyNumberFormat="1" applyFont="1">
      <alignment/>
      <protection/>
    </xf>
    <xf numFmtId="0" fontId="4" fillId="0" borderId="0" xfId="115" applyAlignment="1">
      <alignment wrapText="1"/>
      <protection/>
    </xf>
    <xf numFmtId="0" fontId="0" fillId="0" borderId="0" xfId="99">
      <alignment/>
      <protection/>
    </xf>
    <xf numFmtId="176" fontId="4" fillId="55" borderId="19" xfId="90" applyNumberFormat="1" applyFont="1" applyFill="1" applyBorder="1" applyAlignment="1" applyProtection="1">
      <alignment/>
      <protection/>
    </xf>
    <xf numFmtId="172" fontId="27" fillId="55" borderId="19" xfId="90" applyNumberFormat="1" applyFont="1" applyFill="1" applyBorder="1">
      <alignment/>
      <protection/>
    </xf>
    <xf numFmtId="3" fontId="27" fillId="55" borderId="19" xfId="90" applyNumberFormat="1" applyFont="1" applyFill="1" applyBorder="1">
      <alignment/>
      <protection/>
    </xf>
    <xf numFmtId="176" fontId="4" fillId="55" borderId="19" xfId="90" applyNumberFormat="1" applyFont="1" applyFill="1" applyBorder="1" applyAlignment="1" applyProtection="1">
      <alignment horizontal="right"/>
      <protection/>
    </xf>
    <xf numFmtId="172" fontId="27" fillId="55" borderId="19" xfId="90" applyNumberFormat="1" applyFont="1" applyFill="1" applyBorder="1" applyAlignment="1">
      <alignment horizontal="center"/>
      <protection/>
    </xf>
    <xf numFmtId="176" fontId="17" fillId="55" borderId="19" xfId="90" applyNumberFormat="1" applyFont="1" applyFill="1" applyBorder="1" applyAlignment="1" applyProtection="1">
      <alignment horizontal="right"/>
      <protection/>
    </xf>
    <xf numFmtId="175" fontId="27" fillId="55" borderId="19" xfId="91" applyNumberFormat="1" applyFont="1" applyFill="1" applyBorder="1" applyAlignment="1">
      <alignment horizontal="right" vertical="center"/>
      <protection/>
    </xf>
    <xf numFmtId="176" fontId="4" fillId="56" borderId="19" xfId="99" applyNumberFormat="1" applyFont="1" applyFill="1" applyBorder="1" applyAlignment="1" applyProtection="1">
      <alignment horizontal="right"/>
      <protection locked="0"/>
    </xf>
    <xf numFmtId="176" fontId="17" fillId="55" borderId="19" xfId="91" applyNumberFormat="1" applyFont="1" applyFill="1" applyBorder="1" applyAlignment="1">
      <alignment horizontal="right" vertical="center"/>
      <protection/>
    </xf>
    <xf numFmtId="49" fontId="20" fillId="56" borderId="0" xfId="91" applyNumberFormat="1" applyFont="1" applyFill="1" applyAlignment="1">
      <alignment vertical="top"/>
      <protection/>
    </xf>
    <xf numFmtId="0" fontId="10" fillId="56" borderId="0" xfId="91" applyFont="1" applyFill="1" applyBorder="1" applyAlignment="1">
      <alignment horizontal="center" vertical="top"/>
      <protection/>
    </xf>
    <xf numFmtId="49" fontId="19" fillId="56" borderId="19" xfId="91" applyNumberFormat="1" applyFont="1" applyFill="1" applyBorder="1" applyAlignment="1">
      <alignment horizontal="center" vertical="top"/>
      <protection/>
    </xf>
    <xf numFmtId="49" fontId="19" fillId="56" borderId="19" xfId="90" applyNumberFormat="1" applyFont="1" applyFill="1" applyBorder="1" applyAlignment="1">
      <alignment horizontal="center" vertical="center"/>
      <protection/>
    </xf>
    <xf numFmtId="49" fontId="20" fillId="56" borderId="0" xfId="90" applyNumberFormat="1" applyFont="1" applyFill="1" applyAlignment="1">
      <alignment horizontal="center"/>
      <protection/>
    </xf>
    <xf numFmtId="0" fontId="2" fillId="56" borderId="0" xfId="90" applyFill="1">
      <alignment/>
      <protection/>
    </xf>
    <xf numFmtId="0" fontId="2" fillId="56" borderId="0" xfId="91" applyFont="1" applyFill="1">
      <alignment/>
      <protection/>
    </xf>
    <xf numFmtId="0" fontId="2" fillId="56" borderId="0" xfId="91" applyFill="1" applyAlignment="1">
      <alignment horizontal="center" vertical="top" wrapText="1"/>
      <protection/>
    </xf>
    <xf numFmtId="0" fontId="2" fillId="56" borderId="0" xfId="91" applyFill="1" applyAlignment="1">
      <alignment horizontal="center" vertical="top"/>
      <protection/>
    </xf>
    <xf numFmtId="0" fontId="2" fillId="56" borderId="0" xfId="91" applyFill="1">
      <alignment/>
      <protection/>
    </xf>
    <xf numFmtId="0" fontId="11" fillId="56" borderId="0" xfId="91" applyFont="1" applyFill="1" applyAlignment="1">
      <alignment horizontal="center" readingOrder="2"/>
      <protection/>
    </xf>
    <xf numFmtId="0" fontId="0" fillId="56" borderId="0" xfId="0" applyFill="1" applyAlignment="1">
      <alignment/>
    </xf>
    <xf numFmtId="0" fontId="10" fillId="56" borderId="0" xfId="90" applyFont="1" applyFill="1" applyBorder="1" applyAlignment="1">
      <alignment horizontal="center"/>
      <protection/>
    </xf>
    <xf numFmtId="0" fontId="22" fillId="56" borderId="0" xfId="90" applyFont="1" applyFill="1" applyBorder="1" applyAlignment="1">
      <alignment wrapText="1"/>
      <protection/>
    </xf>
    <xf numFmtId="0" fontId="9" fillId="56" borderId="0" xfId="90" applyFont="1" applyFill="1" applyBorder="1" applyAlignment="1">
      <alignment wrapText="1"/>
      <protection/>
    </xf>
    <xf numFmtId="0" fontId="9" fillId="56" borderId="0" xfId="90" applyFont="1" applyFill="1" applyBorder="1" applyAlignment="1">
      <alignment horizontal="right" wrapText="1"/>
      <protection/>
    </xf>
    <xf numFmtId="49" fontId="7" fillId="56" borderId="0" xfId="90" applyNumberFormat="1" applyFont="1" applyFill="1" applyBorder="1" applyAlignment="1" applyProtection="1">
      <alignment horizontal="right" wrapText="1"/>
      <protection/>
    </xf>
    <xf numFmtId="49" fontId="7" fillId="56" borderId="20" xfId="90" applyNumberFormat="1" applyFont="1" applyFill="1" applyBorder="1" applyAlignment="1" applyProtection="1">
      <alignment horizontal="center" wrapText="1"/>
      <protection locked="0"/>
    </xf>
    <xf numFmtId="0" fontId="7" fillId="56" borderId="0" xfId="90" applyFont="1" applyFill="1" applyBorder="1" applyAlignment="1">
      <alignment horizontal="left" wrapText="1"/>
      <protection/>
    </xf>
    <xf numFmtId="0" fontId="9" fillId="56" borderId="0" xfId="90" applyFont="1" applyFill="1" applyBorder="1" applyAlignment="1">
      <alignment horizontal="left" wrapText="1"/>
      <protection/>
    </xf>
    <xf numFmtId="0" fontId="8" fillId="56" borderId="20" xfId="90" applyFont="1" applyFill="1" applyBorder="1" applyAlignment="1">
      <alignment vertical="top" wrapText="1"/>
      <protection/>
    </xf>
    <xf numFmtId="0" fontId="4" fillId="56" borderId="0" xfId="90" applyFont="1" applyFill="1" applyBorder="1" applyAlignment="1">
      <alignment horizontal="center" wrapText="1"/>
      <protection/>
    </xf>
    <xf numFmtId="0" fontId="4" fillId="56" borderId="0" xfId="90" applyFont="1" applyFill="1" applyBorder="1" applyAlignment="1">
      <alignment horizontal="center" wrapText="1"/>
      <protection/>
    </xf>
    <xf numFmtId="0" fontId="2" fillId="56" borderId="0" xfId="90" applyFont="1" applyFill="1" applyBorder="1" applyAlignment="1">
      <alignment/>
      <protection/>
    </xf>
    <xf numFmtId="0" fontId="5" fillId="56" borderId="0" xfId="90" applyFont="1" applyFill="1" applyBorder="1" applyAlignment="1">
      <alignment horizontal="right"/>
      <protection/>
    </xf>
    <xf numFmtId="0" fontId="2" fillId="56" borderId="19" xfId="90" applyFont="1" applyFill="1" applyBorder="1" applyAlignment="1">
      <alignment horizontal="center" vertical="center" wrapText="1"/>
      <protection/>
    </xf>
    <xf numFmtId="0" fontId="5" fillId="56" borderId="0" xfId="90" applyFont="1" applyFill="1">
      <alignment/>
      <protection/>
    </xf>
    <xf numFmtId="0" fontId="2" fillId="56" borderId="19" xfId="90" applyFont="1" applyFill="1" applyBorder="1" applyAlignment="1">
      <alignment vertical="center" wrapText="1"/>
      <protection/>
    </xf>
    <xf numFmtId="49" fontId="2" fillId="56" borderId="19" xfId="90" applyNumberFormat="1" applyFont="1" applyFill="1" applyBorder="1" applyAlignment="1">
      <alignment horizontal="center" wrapText="1"/>
      <protection/>
    </xf>
    <xf numFmtId="176" fontId="4" fillId="56" borderId="19" xfId="90" applyNumberFormat="1" applyFont="1" applyFill="1" applyBorder="1" applyAlignment="1" applyProtection="1">
      <alignment/>
      <protection locked="0"/>
    </xf>
    <xf numFmtId="49" fontId="2" fillId="56" borderId="19" xfId="90" applyNumberFormat="1" applyFont="1" applyFill="1" applyBorder="1" applyAlignment="1">
      <alignment horizontal="center"/>
      <protection/>
    </xf>
    <xf numFmtId="0" fontId="4" fillId="56" borderId="19" xfId="90" applyFont="1" applyFill="1" applyBorder="1" applyAlignment="1" applyProtection="1">
      <alignment horizontal="center" vertical="center"/>
      <protection/>
    </xf>
    <xf numFmtId="0" fontId="2" fillId="56" borderId="19" xfId="90" applyFont="1" applyFill="1" applyBorder="1" applyAlignment="1">
      <alignment horizontal="left" vertical="center" wrapText="1" indent="3"/>
      <protection/>
    </xf>
    <xf numFmtId="0" fontId="2" fillId="56" borderId="0" xfId="90" applyFont="1" applyFill="1" applyBorder="1" applyAlignment="1">
      <alignment vertical="center" wrapText="1"/>
      <protection/>
    </xf>
    <xf numFmtId="49" fontId="2" fillId="56" borderId="0" xfId="90" applyNumberFormat="1" applyFont="1" applyFill="1" applyBorder="1" applyAlignment="1">
      <alignment horizontal="center" wrapText="1"/>
      <protection/>
    </xf>
    <xf numFmtId="0" fontId="4" fillId="56" borderId="0" xfId="90" applyFont="1" applyFill="1" applyBorder="1" applyAlignment="1" applyProtection="1">
      <alignment horizontal="center" vertical="center"/>
      <protection/>
    </xf>
    <xf numFmtId="0" fontId="2" fillId="56" borderId="0" xfId="90" applyFont="1" applyFill="1">
      <alignment/>
      <protection/>
    </xf>
    <xf numFmtId="0" fontId="2" fillId="56" borderId="0" xfId="90" applyFill="1" applyBorder="1">
      <alignment/>
      <protection/>
    </xf>
    <xf numFmtId="0" fontId="2" fillId="56" borderId="0" xfId="90" applyFont="1" applyFill="1" applyBorder="1" applyAlignment="1">
      <alignment vertical="top"/>
      <protection/>
    </xf>
    <xf numFmtId="49" fontId="3" fillId="56" borderId="0" xfId="90" applyNumberFormat="1" applyFont="1" applyFill="1" applyBorder="1" applyAlignment="1" applyProtection="1">
      <alignment/>
      <protection locked="0"/>
    </xf>
    <xf numFmtId="49" fontId="2" fillId="56" borderId="0" xfId="90" applyNumberFormat="1" applyFont="1" applyFill="1" applyBorder="1" applyAlignment="1" applyProtection="1">
      <alignment/>
      <protection locked="0"/>
    </xf>
    <xf numFmtId="0" fontId="3" fillId="56" borderId="0" xfId="90" applyFont="1" applyFill="1" applyBorder="1" applyAlignment="1">
      <alignment vertical="top" wrapText="1"/>
      <protection/>
    </xf>
    <xf numFmtId="0" fontId="19" fillId="56" borderId="19" xfId="91" applyFont="1" applyFill="1" applyBorder="1" applyAlignment="1">
      <alignment horizontal="center" vertical="top"/>
      <protection/>
    </xf>
    <xf numFmtId="0" fontId="19" fillId="56" borderId="19" xfId="0" applyFont="1" applyFill="1" applyBorder="1" applyAlignment="1">
      <alignment horizontal="center" vertical="top"/>
    </xf>
    <xf numFmtId="0" fontId="4" fillId="56" borderId="0" xfId="90" applyFont="1" applyFill="1" applyBorder="1" applyAlignment="1" applyProtection="1">
      <alignment horizontal="center" vertical="top" wrapText="1"/>
      <protection/>
    </xf>
    <xf numFmtId="0" fontId="0" fillId="56" borderId="0" xfId="99" applyFill="1">
      <alignment/>
      <protection/>
    </xf>
    <xf numFmtId="0" fontId="9" fillId="56" borderId="0" xfId="90" applyFont="1" applyFill="1" applyBorder="1" applyAlignment="1">
      <alignment horizontal="center" wrapText="1"/>
      <protection/>
    </xf>
    <xf numFmtId="49" fontId="7" fillId="56" borderId="20" xfId="90" applyNumberFormat="1" applyFont="1" applyFill="1" applyBorder="1" applyAlignment="1" applyProtection="1">
      <alignment horizontal="center" wrapText="1"/>
      <protection/>
    </xf>
    <xf numFmtId="0" fontId="44" fillId="56" borderId="0" xfId="99" applyFont="1" applyFill="1" applyAlignment="1">
      <alignment horizontal="center"/>
      <protection/>
    </xf>
    <xf numFmtId="0" fontId="48" fillId="56" borderId="19" xfId="99" applyFont="1" applyFill="1" applyBorder="1" applyAlignment="1">
      <alignment horizontal="center" vertical="center" wrapText="1"/>
      <protection/>
    </xf>
    <xf numFmtId="0" fontId="4" fillId="56" borderId="19" xfId="99" applyFont="1" applyFill="1" applyBorder="1" applyAlignment="1">
      <alignment horizontal="center" vertical="center" wrapText="1"/>
      <protection/>
    </xf>
    <xf numFmtId="0" fontId="4" fillId="56" borderId="19" xfId="99" applyFont="1" applyFill="1" applyBorder="1" applyAlignment="1">
      <alignment horizontal="center" wrapText="1"/>
      <protection/>
    </xf>
    <xf numFmtId="0" fontId="4" fillId="56" borderId="19" xfId="99" applyFont="1" applyFill="1" applyBorder="1" applyAlignment="1">
      <alignment wrapText="1"/>
      <protection/>
    </xf>
    <xf numFmtId="49" fontId="4" fillId="56" borderId="19" xfId="90" applyNumberFormat="1" applyFont="1" applyFill="1" applyBorder="1" applyAlignment="1">
      <alignment horizontal="center" wrapText="1"/>
      <protection/>
    </xf>
    <xf numFmtId="0" fontId="2" fillId="56" borderId="19" xfId="99" applyFont="1" applyFill="1" applyBorder="1" applyAlignment="1">
      <alignment horizontal="center" wrapText="1"/>
      <protection/>
    </xf>
    <xf numFmtId="0" fontId="17" fillId="56" borderId="19" xfId="99" applyFont="1" applyFill="1" applyBorder="1" applyAlignment="1">
      <alignment wrapText="1"/>
      <protection/>
    </xf>
    <xf numFmtId="0" fontId="17" fillId="56" borderId="19" xfId="99" applyFont="1" applyFill="1" applyBorder="1" applyAlignment="1">
      <alignment horizontal="center" wrapText="1"/>
      <protection/>
    </xf>
    <xf numFmtId="49" fontId="2" fillId="56" borderId="0" xfId="90" applyNumberFormat="1" applyFont="1" applyFill="1" applyBorder="1" applyAlignment="1" applyProtection="1">
      <alignment horizontal="center" wrapText="1"/>
      <protection locked="0"/>
    </xf>
    <xf numFmtId="0" fontId="2" fillId="56" borderId="0" xfId="90" applyFont="1" applyFill="1" applyBorder="1" applyAlignment="1">
      <alignment horizontal="center" vertical="top" wrapText="1"/>
      <protection/>
    </xf>
    <xf numFmtId="49" fontId="2" fillId="56" borderId="19" xfId="99" applyNumberFormat="1" applyFont="1" applyFill="1" applyBorder="1" applyAlignment="1">
      <alignment horizontal="center" wrapText="1"/>
      <protection/>
    </xf>
    <xf numFmtId="0" fontId="4" fillId="56" borderId="19" xfId="99" applyFont="1" applyFill="1" applyBorder="1" applyAlignment="1" applyProtection="1">
      <alignment wrapText="1"/>
      <protection locked="0"/>
    </xf>
    <xf numFmtId="0" fontId="8" fillId="56" borderId="0" xfId="90" applyFont="1" applyFill="1" applyBorder="1" applyAlignment="1">
      <alignment vertical="top" wrapText="1"/>
      <protection/>
    </xf>
    <xf numFmtId="0" fontId="4" fillId="56" borderId="20" xfId="90" applyFont="1" applyFill="1" applyBorder="1" applyAlignment="1">
      <alignment horizontal="right" wrapText="1"/>
      <protection/>
    </xf>
    <xf numFmtId="49" fontId="2" fillId="56" borderId="19" xfId="90" applyNumberFormat="1" applyFont="1" applyFill="1" applyBorder="1" applyAlignment="1">
      <alignment horizontal="center" vertical="center" wrapText="1"/>
      <protection/>
    </xf>
    <xf numFmtId="0" fontId="24" fillId="56" borderId="19" xfId="90" applyNumberFormat="1" applyFont="1" applyFill="1" applyBorder="1" applyAlignment="1">
      <alignment horizontal="center" wrapText="1"/>
      <protection/>
    </xf>
    <xf numFmtId="176" fontId="4" fillId="56" borderId="19" xfId="90" applyNumberFormat="1" applyFont="1" applyFill="1" applyBorder="1" applyAlignment="1" applyProtection="1">
      <alignment horizontal="right"/>
      <protection locked="0"/>
    </xf>
    <xf numFmtId="49" fontId="24" fillId="56" borderId="19" xfId="90" applyNumberFormat="1" applyFont="1" applyFill="1" applyBorder="1" applyAlignment="1">
      <alignment horizontal="center" wrapText="1"/>
      <protection/>
    </xf>
    <xf numFmtId="0" fontId="25" fillId="56" borderId="19" xfId="90" applyFont="1" applyFill="1" applyBorder="1" applyAlignment="1">
      <alignment horizontal="center" wrapText="1"/>
      <protection/>
    </xf>
    <xf numFmtId="49" fontId="5" fillId="56" borderId="19" xfId="90" applyNumberFormat="1" applyFont="1" applyFill="1" applyBorder="1" applyAlignment="1">
      <alignment horizontal="center" wrapText="1"/>
      <protection/>
    </xf>
    <xf numFmtId="0" fontId="2" fillId="56" borderId="0" xfId="90" applyFont="1" applyFill="1" applyBorder="1" applyAlignment="1">
      <alignment horizontal="center" vertical="center"/>
      <protection/>
    </xf>
    <xf numFmtId="0" fontId="2" fillId="56" borderId="0" xfId="90" applyFont="1" applyFill="1" applyBorder="1">
      <alignment/>
      <protection/>
    </xf>
    <xf numFmtId="49" fontId="9" fillId="56" borderId="0" xfId="90" applyNumberFormat="1" applyFont="1" applyFill="1" applyBorder="1" applyAlignment="1" applyProtection="1">
      <alignment horizontal="center" wrapText="1"/>
      <protection/>
    </xf>
    <xf numFmtId="3" fontId="4" fillId="56" borderId="0" xfId="90" applyNumberFormat="1" applyFont="1" applyFill="1" applyBorder="1" applyAlignment="1" applyProtection="1">
      <alignment/>
      <protection/>
    </xf>
    <xf numFmtId="49" fontId="3" fillId="56" borderId="0" xfId="90" applyNumberFormat="1" applyFont="1" applyFill="1" applyBorder="1" applyAlignment="1" applyProtection="1">
      <alignment/>
      <protection/>
    </xf>
    <xf numFmtId="49" fontId="2" fillId="56" borderId="0" xfId="90" applyNumberFormat="1" applyFont="1" applyFill="1" applyBorder="1" applyAlignment="1" applyProtection="1">
      <alignment/>
      <protection/>
    </xf>
    <xf numFmtId="49" fontId="2" fillId="56" borderId="0" xfId="90" applyNumberFormat="1" applyFont="1" applyFill="1" applyBorder="1" applyAlignment="1" applyProtection="1">
      <alignment horizontal="center" wrapText="1"/>
      <protection/>
    </xf>
    <xf numFmtId="0" fontId="4" fillId="56" borderId="19" xfId="90" applyFont="1" applyFill="1" applyBorder="1" applyAlignment="1">
      <alignment horizontal="center" vertical="center" wrapText="1"/>
      <protection/>
    </xf>
    <xf numFmtId="0" fontId="2" fillId="56" borderId="19" xfId="90" applyFont="1" applyFill="1" applyBorder="1" applyAlignment="1">
      <alignment horizontal="center" vertical="center"/>
      <protection/>
    </xf>
    <xf numFmtId="0" fontId="2" fillId="56" borderId="19" xfId="90" applyFont="1" applyFill="1" applyBorder="1" applyAlignment="1">
      <alignment horizontal="center"/>
      <protection/>
    </xf>
    <xf numFmtId="0" fontId="2" fillId="56" borderId="0" xfId="90" applyFont="1" applyFill="1" applyBorder="1" applyAlignment="1">
      <alignment horizontal="center" vertical="top"/>
      <protection/>
    </xf>
    <xf numFmtId="0" fontId="67" fillId="56" borderId="19" xfId="99" applyFont="1" applyFill="1" applyBorder="1" applyAlignment="1">
      <alignment horizontal="center" vertical="center"/>
      <protection/>
    </xf>
    <xf numFmtId="0" fontId="2" fillId="56" borderId="19" xfId="90" applyFont="1" applyFill="1" applyBorder="1" applyAlignment="1">
      <alignment horizontal="center" vertical="center"/>
      <protection/>
    </xf>
    <xf numFmtId="0" fontId="0" fillId="0" borderId="0" xfId="0" applyAlignment="1">
      <alignment wrapText="1"/>
    </xf>
    <xf numFmtId="0" fontId="67" fillId="56" borderId="0" xfId="0" applyFont="1" applyFill="1" applyBorder="1" applyAlignment="1">
      <alignment horizontal="center"/>
    </xf>
    <xf numFmtId="0" fontId="68" fillId="56" borderId="20" xfId="90" applyFont="1" applyFill="1" applyBorder="1" applyAlignment="1">
      <alignment horizontal="center"/>
      <protection/>
    </xf>
    <xf numFmtId="0" fontId="4" fillId="56" borderId="21" xfId="90" applyFont="1" applyFill="1" applyBorder="1" applyAlignment="1" applyProtection="1">
      <alignment horizontal="center" vertical="top" wrapText="1"/>
      <protection/>
    </xf>
    <xf numFmtId="0" fontId="3" fillId="56" borderId="21" xfId="90" applyFont="1" applyFill="1" applyBorder="1" applyAlignment="1">
      <alignment horizontal="center" vertical="top" wrapText="1"/>
      <protection/>
    </xf>
    <xf numFmtId="0" fontId="2" fillId="56" borderId="20" xfId="90" applyFill="1" applyBorder="1" applyAlignment="1" applyProtection="1">
      <alignment horizontal="center"/>
      <protection locked="0"/>
    </xf>
    <xf numFmtId="0" fontId="4" fillId="56" borderId="19" xfId="90" applyFont="1" applyFill="1" applyBorder="1" applyAlignment="1">
      <alignment horizontal="center" vertical="center" wrapText="1"/>
      <protection/>
    </xf>
    <xf numFmtId="0" fontId="4" fillId="56" borderId="19" xfId="90" applyFont="1" applyFill="1" applyBorder="1" applyAlignment="1">
      <alignment horizontal="center" vertical="center" wrapText="1"/>
      <protection/>
    </xf>
    <xf numFmtId="0" fontId="2" fillId="56" borderId="19" xfId="91" applyFont="1" applyFill="1" applyBorder="1" applyAlignment="1">
      <alignment vertical="center" wrapText="1"/>
      <protection/>
    </xf>
    <xf numFmtId="0" fontId="2" fillId="56" borderId="19" xfId="91" applyFont="1" applyFill="1" applyBorder="1" applyAlignment="1">
      <alignment vertical="center"/>
      <protection/>
    </xf>
    <xf numFmtId="0" fontId="5" fillId="56" borderId="19" xfId="91" applyFont="1" applyFill="1" applyBorder="1" applyAlignment="1">
      <alignment vertical="center" wrapText="1"/>
      <protection/>
    </xf>
    <xf numFmtId="0" fontId="5" fillId="56" borderId="22" xfId="91" applyFont="1" applyFill="1" applyBorder="1" applyAlignment="1">
      <alignment horizontal="center" vertical="center" wrapText="1"/>
      <protection/>
    </xf>
    <xf numFmtId="0" fontId="5" fillId="56" borderId="23" xfId="91" applyFont="1" applyFill="1" applyBorder="1" applyAlignment="1">
      <alignment horizontal="center" vertical="center" wrapText="1"/>
      <protection/>
    </xf>
    <xf numFmtId="0" fontId="5" fillId="56" borderId="24" xfId="91" applyFont="1" applyFill="1" applyBorder="1" applyAlignment="1">
      <alignment horizontal="center" vertical="center" wrapText="1"/>
      <protection/>
    </xf>
    <xf numFmtId="0" fontId="2" fillId="56" borderId="22" xfId="91" applyFont="1" applyFill="1" applyBorder="1" applyAlignment="1">
      <alignment horizontal="center" vertical="center"/>
      <protection/>
    </xf>
    <xf numFmtId="0" fontId="2" fillId="56" borderId="23" xfId="91" applyFont="1" applyFill="1" applyBorder="1" applyAlignment="1">
      <alignment horizontal="center" vertical="center"/>
      <protection/>
    </xf>
    <xf numFmtId="0" fontId="2" fillId="56" borderId="24" xfId="91" applyFont="1" applyFill="1" applyBorder="1" applyAlignment="1">
      <alignment horizontal="center" vertical="center"/>
      <protection/>
    </xf>
    <xf numFmtId="0" fontId="2" fillId="56" borderId="22" xfId="91" applyFont="1" applyFill="1" applyBorder="1" applyAlignment="1">
      <alignment horizontal="center" vertical="center" wrapText="1"/>
      <protection/>
    </xf>
    <xf numFmtId="0" fontId="2" fillId="56" borderId="23" xfId="91" applyFont="1" applyFill="1" applyBorder="1" applyAlignment="1">
      <alignment horizontal="center" vertical="center" wrapText="1"/>
      <protection/>
    </xf>
    <xf numFmtId="0" fontId="2" fillId="56" borderId="24" xfId="91" applyFont="1" applyFill="1" applyBorder="1" applyAlignment="1">
      <alignment horizontal="center" vertical="center" wrapText="1"/>
      <protection/>
    </xf>
    <xf numFmtId="0" fontId="2" fillId="56" borderId="19" xfId="90" applyFont="1" applyFill="1" applyBorder="1" applyAlignment="1">
      <alignment horizontal="center" vertical="center"/>
      <protection/>
    </xf>
    <xf numFmtId="0" fontId="26" fillId="56" borderId="19" xfId="90" applyFont="1" applyFill="1" applyBorder="1" applyAlignment="1">
      <alignment horizontal="center" vertical="center"/>
      <protection/>
    </xf>
    <xf numFmtId="0" fontId="2" fillId="56" borderId="19" xfId="90" applyFont="1" applyFill="1" applyBorder="1" applyAlignment="1">
      <alignment horizontal="center"/>
      <protection/>
    </xf>
    <xf numFmtId="49" fontId="2" fillId="56" borderId="20" xfId="90" applyNumberFormat="1" applyFont="1" applyFill="1" applyBorder="1" applyAlignment="1" applyProtection="1">
      <alignment horizontal="center"/>
      <protection locked="0"/>
    </xf>
    <xf numFmtId="0" fontId="2" fillId="56" borderId="20" xfId="90" applyFont="1" applyFill="1" applyBorder="1" applyAlignment="1" applyProtection="1">
      <alignment horizontal="center"/>
      <protection locked="0"/>
    </xf>
    <xf numFmtId="0" fontId="3" fillId="56" borderId="21" xfId="90" applyFont="1" applyFill="1" applyBorder="1" applyAlignment="1">
      <alignment horizontal="center" vertical="top"/>
      <protection/>
    </xf>
    <xf numFmtId="0" fontId="2" fillId="56" borderId="21" xfId="90" applyFont="1" applyFill="1" applyBorder="1" applyAlignment="1">
      <alignment horizontal="center" vertical="top"/>
      <protection/>
    </xf>
    <xf numFmtId="0" fontId="3" fillId="56" borderId="0" xfId="90" applyFont="1" applyFill="1" applyBorder="1" applyAlignment="1">
      <alignment horizontal="center" vertical="top"/>
      <protection/>
    </xf>
    <xf numFmtId="0" fontId="2" fillId="56" borderId="0" xfId="90" applyFont="1" applyFill="1" applyBorder="1" applyAlignment="1">
      <alignment horizontal="center" vertical="top"/>
      <protection/>
    </xf>
    <xf numFmtId="0" fontId="9" fillId="56" borderId="0" xfId="90" applyFont="1" applyFill="1" applyBorder="1" applyAlignment="1">
      <alignment horizontal="center" vertical="center" wrapText="1"/>
      <protection/>
    </xf>
    <xf numFmtId="0" fontId="2" fillId="56" borderId="0" xfId="90" applyFont="1" applyFill="1" applyBorder="1" applyAlignment="1">
      <alignment horizontal="left" vertical="center" wrapText="1"/>
      <protection/>
    </xf>
    <xf numFmtId="49" fontId="2" fillId="56" borderId="0" xfId="90" applyNumberFormat="1" applyFont="1" applyFill="1" applyAlignment="1">
      <alignment horizontal="left"/>
      <protection/>
    </xf>
    <xf numFmtId="49" fontId="4" fillId="56" borderId="19" xfId="90" applyNumberFormat="1" applyFont="1" applyFill="1" applyBorder="1" applyAlignment="1">
      <alignment horizontal="center" vertical="center" wrapText="1"/>
      <protection/>
    </xf>
    <xf numFmtId="49" fontId="3" fillId="56" borderId="21" xfId="90" applyNumberFormat="1" applyFont="1" applyFill="1" applyBorder="1" applyAlignment="1" applyProtection="1">
      <alignment horizontal="center" vertical="top"/>
      <protection/>
    </xf>
    <xf numFmtId="49" fontId="2" fillId="56" borderId="21" xfId="90" applyNumberFormat="1" applyFont="1" applyFill="1" applyBorder="1" applyAlignment="1" applyProtection="1">
      <alignment horizontal="center" vertical="top"/>
      <protection/>
    </xf>
    <xf numFmtId="49" fontId="4" fillId="56" borderId="19" xfId="90" applyNumberFormat="1" applyFont="1" applyFill="1" applyBorder="1" applyAlignment="1" applyProtection="1">
      <alignment horizontal="center" wrapText="1"/>
      <protection/>
    </xf>
    <xf numFmtId="49" fontId="17" fillId="56" borderId="19" xfId="90" applyNumberFormat="1" applyFont="1" applyFill="1" applyBorder="1" applyAlignment="1" applyProtection="1">
      <alignment horizontal="center" wrapText="1"/>
      <protection/>
    </xf>
    <xf numFmtId="172" fontId="27" fillId="55" borderId="25" xfId="90" applyNumberFormat="1" applyFont="1" applyFill="1" applyBorder="1" applyAlignment="1">
      <alignment horizontal="center" vertical="center"/>
      <protection/>
    </xf>
    <xf numFmtId="0" fontId="0" fillId="56" borderId="26" xfId="0" applyFill="1" applyBorder="1" applyAlignment="1">
      <alignment vertical="center"/>
    </xf>
    <xf numFmtId="0" fontId="2" fillId="56" borderId="20" xfId="90" applyFont="1" applyFill="1" applyBorder="1" applyAlignment="1" applyProtection="1">
      <alignment horizontal="center" wrapText="1"/>
      <protection locked="0"/>
    </xf>
    <xf numFmtId="49" fontId="2" fillId="56" borderId="20" xfId="90" applyNumberFormat="1" applyFont="1" applyFill="1" applyBorder="1" applyAlignment="1" applyProtection="1">
      <alignment horizontal="center" wrapText="1"/>
      <protection locked="0"/>
    </xf>
    <xf numFmtId="49" fontId="2" fillId="56" borderId="19" xfId="90" applyNumberFormat="1" applyFont="1" applyFill="1" applyBorder="1" applyAlignment="1">
      <alignment horizontal="left" vertical="center" wrapText="1"/>
      <protection/>
    </xf>
    <xf numFmtId="0" fontId="21" fillId="56" borderId="20" xfId="90" applyFont="1" applyFill="1" applyBorder="1" applyAlignment="1" applyProtection="1">
      <alignment horizontal="center"/>
      <protection/>
    </xf>
    <xf numFmtId="49" fontId="2" fillId="56" borderId="25" xfId="90" applyNumberFormat="1" applyFont="1" applyFill="1" applyBorder="1" applyAlignment="1">
      <alignment horizontal="center" vertical="center" wrapText="1"/>
      <protection/>
    </xf>
    <xf numFmtId="49" fontId="2" fillId="56" borderId="26" xfId="90" applyNumberFormat="1" applyFont="1" applyFill="1" applyBorder="1" applyAlignment="1">
      <alignment horizontal="center" vertical="center" wrapText="1"/>
      <protection/>
    </xf>
    <xf numFmtId="49" fontId="2" fillId="56" borderId="22" xfId="90" applyNumberFormat="1" applyFont="1" applyFill="1" applyBorder="1" applyAlignment="1">
      <alignment horizontal="center" vertical="center" wrapText="1"/>
      <protection/>
    </xf>
    <xf numFmtId="49" fontId="2" fillId="56" borderId="23" xfId="90" applyNumberFormat="1" applyFont="1" applyFill="1" applyBorder="1" applyAlignment="1">
      <alignment horizontal="center" vertical="center" wrapText="1"/>
      <protection/>
    </xf>
    <xf numFmtId="49" fontId="2" fillId="56" borderId="24" xfId="90" applyNumberFormat="1" applyFont="1" applyFill="1" applyBorder="1" applyAlignment="1">
      <alignment horizontal="center" vertical="center" wrapText="1"/>
      <protection/>
    </xf>
    <xf numFmtId="0" fontId="9" fillId="56" borderId="0" xfId="90" applyFont="1" applyFill="1" applyBorder="1" applyAlignment="1">
      <alignment horizontal="center" vertical="center" wrapText="1"/>
      <protection/>
    </xf>
    <xf numFmtId="0" fontId="26" fillId="56" borderId="19" xfId="90" applyFont="1" applyFill="1" applyBorder="1" applyAlignment="1">
      <alignment horizontal="center" vertical="center" wrapText="1"/>
      <protection/>
    </xf>
    <xf numFmtId="0" fontId="6" fillId="56" borderId="21" xfId="90" applyFont="1" applyFill="1" applyBorder="1" applyAlignment="1">
      <alignment horizontal="left"/>
      <protection/>
    </xf>
    <xf numFmtId="0" fontId="27" fillId="56" borderId="22" xfId="90" applyFont="1" applyFill="1" applyBorder="1" applyAlignment="1">
      <alignment horizontal="center" vertical="center"/>
      <protection/>
    </xf>
    <xf numFmtId="0" fontId="27" fillId="56" borderId="23" xfId="90" applyFont="1" applyFill="1" applyBorder="1" applyAlignment="1">
      <alignment horizontal="center" vertical="center"/>
      <protection/>
    </xf>
    <xf numFmtId="0" fontId="27" fillId="56" borderId="24" xfId="90" applyFont="1" applyFill="1" applyBorder="1" applyAlignment="1">
      <alignment horizontal="center" vertical="center"/>
      <protection/>
    </xf>
    <xf numFmtId="0" fontId="14" fillId="56" borderId="0" xfId="99" applyFont="1" applyFill="1" applyAlignment="1">
      <alignment vertical="center" wrapText="1"/>
      <protection/>
    </xf>
    <xf numFmtId="0" fontId="4" fillId="56" borderId="22" xfId="99" applyFont="1" applyFill="1" applyBorder="1" applyAlignment="1">
      <alignment horizontal="center" vertical="center" wrapText="1"/>
      <protection/>
    </xf>
    <xf numFmtId="0" fontId="4" fillId="56" borderId="24" xfId="99" applyFont="1" applyFill="1" applyBorder="1" applyAlignment="1">
      <alignment horizontal="center" vertical="center" wrapText="1"/>
      <protection/>
    </xf>
    <xf numFmtId="0" fontId="4" fillId="56" borderId="25" xfId="99" applyFont="1" applyFill="1" applyBorder="1" applyAlignment="1">
      <alignment horizontal="center" vertical="center" wrapText="1"/>
      <protection/>
    </xf>
    <xf numFmtId="0" fontId="4" fillId="56" borderId="26" xfId="99" applyFont="1" applyFill="1" applyBorder="1" applyAlignment="1">
      <alignment horizontal="center" vertical="center" wrapText="1"/>
      <protection/>
    </xf>
    <xf numFmtId="0" fontId="48" fillId="56" borderId="25" xfId="99" applyFont="1" applyFill="1" applyBorder="1" applyAlignment="1">
      <alignment horizontal="center" vertical="center" wrapText="1"/>
      <protection/>
    </xf>
    <xf numFmtId="0" fontId="48" fillId="56" borderId="26" xfId="99" applyFont="1" applyFill="1" applyBorder="1" applyAlignment="1">
      <alignment horizontal="center" vertical="center" wrapText="1"/>
      <protection/>
    </xf>
    <xf numFmtId="0" fontId="48" fillId="56" borderId="22" xfId="99" applyFont="1" applyFill="1" applyBorder="1" applyAlignment="1">
      <alignment horizontal="center" vertical="center" wrapText="1"/>
      <protection/>
    </xf>
    <xf numFmtId="0" fontId="48" fillId="56" borderId="24" xfId="99" applyFont="1" applyFill="1" applyBorder="1" applyAlignment="1">
      <alignment horizontal="center" vertical="center" wrapText="1"/>
      <protection/>
    </xf>
    <xf numFmtId="0" fontId="4" fillId="56" borderId="27" xfId="99" applyFont="1" applyFill="1" applyBorder="1" applyAlignment="1">
      <alignment horizontal="center" vertical="center" wrapText="1"/>
      <protection/>
    </xf>
    <xf numFmtId="0" fontId="4" fillId="56" borderId="23" xfId="99" applyFont="1" applyFill="1" applyBorder="1" applyAlignment="1">
      <alignment horizontal="center" vertical="center" wrapText="1"/>
      <protection/>
    </xf>
    <xf numFmtId="175" fontId="27" fillId="55" borderId="25" xfId="91" applyNumberFormat="1" applyFont="1" applyFill="1" applyBorder="1" applyAlignment="1">
      <alignment horizontal="center" vertical="center"/>
      <protection/>
    </xf>
    <xf numFmtId="175" fontId="27" fillId="55" borderId="26" xfId="91" applyNumberFormat="1" applyFont="1" applyFill="1" applyBorder="1" applyAlignment="1">
      <alignment horizontal="center" vertical="center"/>
      <protection/>
    </xf>
    <xf numFmtId="0" fontId="67" fillId="56" borderId="19" xfId="99" applyFont="1" applyFill="1" applyBorder="1" applyAlignment="1">
      <alignment horizontal="center" vertical="center" wrapText="1"/>
      <protection/>
    </xf>
    <xf numFmtId="0" fontId="67" fillId="56" borderId="19" xfId="99" applyFont="1" applyFill="1" applyBorder="1" applyAlignment="1">
      <alignment horizontal="center" vertical="center"/>
      <protection/>
    </xf>
    <xf numFmtId="0" fontId="67" fillId="56" borderId="19" xfId="99" applyFont="1" applyFill="1" applyBorder="1" applyAlignment="1">
      <alignment horizontal="left" vertical="center"/>
      <protection/>
    </xf>
    <xf numFmtId="172" fontId="27" fillId="55" borderId="19" xfId="90" applyNumberFormat="1" applyFont="1" applyFill="1" applyBorder="1" applyAlignment="1">
      <alignment horizontal="center" vertical="center"/>
      <protection/>
    </xf>
    <xf numFmtId="172" fontId="27" fillId="55" borderId="28" xfId="90" applyNumberFormat="1" applyFont="1" applyFill="1" applyBorder="1" applyAlignment="1">
      <alignment horizontal="center" vertical="center" wrapText="1"/>
      <protection/>
    </xf>
    <xf numFmtId="172" fontId="27" fillId="55" borderId="21" xfId="90" applyNumberFormat="1" applyFont="1" applyFill="1" applyBorder="1" applyAlignment="1">
      <alignment horizontal="center" vertical="center" wrapText="1"/>
      <protection/>
    </xf>
    <xf numFmtId="172" fontId="27" fillId="55" borderId="29" xfId="90" applyNumberFormat="1" applyFont="1" applyFill="1" applyBorder="1" applyAlignment="1">
      <alignment horizontal="center" vertical="center" wrapText="1"/>
      <protection/>
    </xf>
    <xf numFmtId="172" fontId="27" fillId="55" borderId="30" xfId="90" applyNumberFormat="1" applyFont="1" applyFill="1" applyBorder="1" applyAlignment="1">
      <alignment horizontal="center" vertical="center" wrapText="1"/>
      <protection/>
    </xf>
    <xf numFmtId="172" fontId="27" fillId="55" borderId="0" xfId="90" applyNumberFormat="1" applyFont="1" applyFill="1" applyBorder="1" applyAlignment="1">
      <alignment horizontal="center" vertical="center" wrapText="1"/>
      <protection/>
    </xf>
    <xf numFmtId="172" fontId="27" fillId="55" borderId="31" xfId="90" applyNumberFormat="1" applyFont="1" applyFill="1" applyBorder="1" applyAlignment="1">
      <alignment horizontal="center" vertical="center" wrapText="1"/>
      <protection/>
    </xf>
    <xf numFmtId="172" fontId="27" fillId="55" borderId="32" xfId="90" applyNumberFormat="1" applyFont="1" applyFill="1" applyBorder="1" applyAlignment="1">
      <alignment horizontal="center" vertical="center" wrapText="1"/>
      <protection/>
    </xf>
    <xf numFmtId="172" fontId="27" fillId="55" borderId="20" xfId="90" applyNumberFormat="1" applyFont="1" applyFill="1" applyBorder="1" applyAlignment="1">
      <alignment horizontal="center" vertical="center" wrapText="1"/>
      <protection/>
    </xf>
    <xf numFmtId="172" fontId="27" fillId="55" borderId="33" xfId="90" applyNumberFormat="1" applyFont="1" applyFill="1" applyBorder="1" applyAlignment="1">
      <alignment horizontal="center" vertical="center" wrapText="1"/>
      <protection/>
    </xf>
    <xf numFmtId="0" fontId="4" fillId="46" borderId="0" xfId="115" applyFill="1" applyAlignment="1">
      <alignment horizontal="center" vertical="center" wrapText="1"/>
      <protection/>
    </xf>
    <xf numFmtId="0" fontId="8" fillId="0" borderId="0" xfId="114" applyFont="1" applyAlignment="1">
      <alignment horizontal="center" wrapText="1"/>
      <protection/>
    </xf>
  </cellXfs>
  <cellStyles count="12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Гиперссылка 2" xfId="70"/>
    <cellStyle name="Currency" xfId="71"/>
    <cellStyle name="Currency [0]" xfId="72"/>
    <cellStyle name="Денежный 2" xfId="73"/>
    <cellStyle name="Заголовок 1" xfId="74"/>
    <cellStyle name="Заголовок 1 2" xfId="75"/>
    <cellStyle name="Заголовок 2" xfId="76"/>
    <cellStyle name="Заголовок 2 2" xfId="77"/>
    <cellStyle name="Заголовок 3" xfId="78"/>
    <cellStyle name="Заголовок 3 2" xfId="79"/>
    <cellStyle name="Заголовок 4" xfId="80"/>
    <cellStyle name="Заголовок 4 2" xfId="81"/>
    <cellStyle name="Итог" xfId="82"/>
    <cellStyle name="Итог 2" xfId="83"/>
    <cellStyle name="Контрольная ячейка" xfId="84"/>
    <cellStyle name="Контрольная ячейка 2" xfId="85"/>
    <cellStyle name="Название" xfId="86"/>
    <cellStyle name="Название 2" xfId="87"/>
    <cellStyle name="Нейтральный" xfId="88"/>
    <cellStyle name="Нейтральный 2" xfId="89"/>
    <cellStyle name="Обычный 2" xfId="90"/>
    <cellStyle name="Обычный 2 2" xfId="91"/>
    <cellStyle name="Обычный 2 2 2" xfId="92"/>
    <cellStyle name="Обычный 2 2_17-oper_новая" xfId="93"/>
    <cellStyle name="Обычный 2 3" xfId="94"/>
    <cellStyle name="Обычный 2 4" xfId="95"/>
    <cellStyle name="Обычный 2 42" xfId="96"/>
    <cellStyle name="Обычный 2 5" xfId="97"/>
    <cellStyle name="Обычный 2 5 2" xfId="98"/>
    <cellStyle name="Обычный 2 6" xfId="99"/>
    <cellStyle name="Обычный 2_1-OIP Сведения о реквизитах лесного плана субъекта РФ " xfId="100"/>
    <cellStyle name="Обычный 3" xfId="101"/>
    <cellStyle name="Обычный 3 2" xfId="102"/>
    <cellStyle name="Обычный 3 3" xfId="103"/>
    <cellStyle name="Обычный 3 3 2" xfId="104"/>
    <cellStyle name="Обычный 3 4" xfId="105"/>
    <cellStyle name="Обычный 4" xfId="106"/>
    <cellStyle name="Обычный 4 2" xfId="107"/>
    <cellStyle name="Обычный 4 2 2" xfId="108"/>
    <cellStyle name="Обычный 4 2 3" xfId="109"/>
    <cellStyle name="Обычный 5" xfId="110"/>
    <cellStyle name="Обычный 6" xfId="111"/>
    <cellStyle name="Обычный 7" xfId="112"/>
    <cellStyle name="Обычный 7 2" xfId="113"/>
    <cellStyle name="Обычный_1-Тоrgi" xfId="114"/>
    <cellStyle name="Обычный_5-LX" xfId="115"/>
    <cellStyle name="Followed Hyperlink" xfId="116"/>
    <cellStyle name="Плохой" xfId="117"/>
    <cellStyle name="Плохой 2" xfId="118"/>
    <cellStyle name="Пояснение" xfId="119"/>
    <cellStyle name="Пояснение 2" xfId="120"/>
    <cellStyle name="Примечание" xfId="121"/>
    <cellStyle name="Примечание 2" xfId="122"/>
    <cellStyle name="Percent" xfId="123"/>
    <cellStyle name="Связанная ячейка" xfId="124"/>
    <cellStyle name="Связанная ячейка 2" xfId="125"/>
    <cellStyle name="Текст предупреждения" xfId="126"/>
    <cellStyle name="Текст предупреждения 2" xfId="127"/>
    <cellStyle name="Тысячи [0]_sl100" xfId="128"/>
    <cellStyle name="Тысячи_sl100" xfId="129"/>
    <cellStyle name="Comma" xfId="130"/>
    <cellStyle name="Comma [0]" xfId="131"/>
    <cellStyle name="Финансовый 2" xfId="132"/>
    <cellStyle name="Финансовый 2 2" xfId="133"/>
    <cellStyle name="Хороший" xfId="134"/>
    <cellStyle name="Хороший 2" xfId="135"/>
  </cellStyles>
  <dxfs count="4"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1"/>
      </font>
    </dxf>
    <dxf>
      <font>
        <color theme="1"/>
      </font>
      <border/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85725</xdr:colOff>
      <xdr:row>10</xdr:row>
      <xdr:rowOff>323850</xdr:rowOff>
    </xdr:from>
    <xdr:to>
      <xdr:col>0</xdr:col>
      <xdr:colOff>1447800</xdr:colOff>
      <xdr:row>13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209800"/>
          <a:ext cx="1362075" cy="419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W49"/>
  <sheetViews>
    <sheetView showZeros="0" zoomScaleSheetLayoutView="100" zoomScalePageLayoutView="0" workbookViewId="0" topLeftCell="A1">
      <selection activeCell="A14" sqref="A14:A16"/>
    </sheetView>
  </sheetViews>
  <sheetFormatPr defaultColWidth="9.140625" defaultRowHeight="15"/>
  <cols>
    <col min="1" max="1" width="44.00390625" style="1" customWidth="1"/>
    <col min="2" max="2" width="6.28125" style="1" customWidth="1"/>
    <col min="3" max="3" width="10.28125" style="1" customWidth="1"/>
    <col min="4" max="4" width="11.421875" style="1" customWidth="1"/>
    <col min="5" max="5" width="10.28125" style="1" customWidth="1"/>
    <col min="6" max="6" width="11.421875" style="1" customWidth="1"/>
    <col min="7" max="7" width="10.28125" style="1" customWidth="1"/>
    <col min="8" max="8" width="11.421875" style="1" customWidth="1"/>
    <col min="9" max="9" width="10.28125" style="2" customWidth="1"/>
    <col min="10" max="10" width="11.421875" style="1" customWidth="1"/>
    <col min="11" max="11" width="10.7109375" style="2" customWidth="1"/>
    <col min="12" max="12" width="8.28125" style="1" customWidth="1"/>
    <col min="13" max="13" width="10.421875" style="1" customWidth="1"/>
    <col min="14" max="14" width="11.00390625" style="1" customWidth="1"/>
    <col min="15" max="15" width="11.00390625" style="2" customWidth="1"/>
    <col min="16" max="20" width="11.00390625" style="1" customWidth="1"/>
    <col min="21" max="16384" width="9.140625" style="1" customWidth="1"/>
  </cols>
  <sheetData>
    <row r="1" spans="1:23" ht="9" customHeight="1">
      <c r="A1" s="33" t="s">
        <v>152</v>
      </c>
      <c r="B1" s="34" t="s">
        <v>63</v>
      </c>
      <c r="C1" s="35" t="s">
        <v>185</v>
      </c>
      <c r="D1" s="36" t="s">
        <v>194</v>
      </c>
      <c r="E1" s="37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ht="7.5" customHeight="1">
      <c r="A2" s="39"/>
      <c r="B2" s="39"/>
      <c r="C2" s="40"/>
      <c r="D2" s="41"/>
      <c r="E2" s="41"/>
      <c r="F2" s="41"/>
      <c r="G2" s="41"/>
      <c r="H2" s="41"/>
      <c r="I2" s="42"/>
      <c r="J2" s="39"/>
      <c r="K2" s="39"/>
      <c r="L2" s="43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</row>
    <row r="3" spans="1:23" ht="26.25" customHeight="1">
      <c r="A3" s="123" t="s">
        <v>112</v>
      </c>
      <c r="B3" s="123"/>
      <c r="C3" s="123"/>
      <c r="D3" s="123"/>
      <c r="E3" s="123"/>
      <c r="F3" s="123"/>
      <c r="G3" s="123"/>
      <c r="H3" s="123"/>
      <c r="I3" s="126" t="s">
        <v>80</v>
      </c>
      <c r="J3" s="127"/>
      <c r="K3" s="128"/>
      <c r="L3" s="44"/>
      <c r="M3" s="44"/>
      <c r="N3" s="38"/>
      <c r="O3" s="38"/>
      <c r="P3" s="38"/>
      <c r="Q3" s="38"/>
      <c r="R3" s="38"/>
      <c r="S3" s="38"/>
      <c r="T3" s="38"/>
      <c r="U3" s="38"/>
      <c r="V3" s="38"/>
      <c r="W3" s="38"/>
    </row>
    <row r="4" spans="1:23" ht="15">
      <c r="A4" s="124" t="s">
        <v>78</v>
      </c>
      <c r="B4" s="124"/>
      <c r="C4" s="124"/>
      <c r="D4" s="124"/>
      <c r="E4" s="124"/>
      <c r="F4" s="124"/>
      <c r="G4" s="124"/>
      <c r="H4" s="124"/>
      <c r="I4" s="129" t="s">
        <v>62</v>
      </c>
      <c r="J4" s="130"/>
      <c r="K4" s="131"/>
      <c r="L4" s="44"/>
      <c r="M4" s="44"/>
      <c r="N4" s="38"/>
      <c r="O4" s="38"/>
      <c r="P4" s="38"/>
      <c r="Q4" s="38"/>
      <c r="R4" s="38"/>
      <c r="S4" s="38"/>
      <c r="T4" s="38"/>
      <c r="U4" s="38"/>
      <c r="V4" s="38"/>
      <c r="W4" s="38"/>
    </row>
    <row r="5" spans="1:23" ht="39" customHeight="1">
      <c r="A5" s="125" t="s">
        <v>79</v>
      </c>
      <c r="B5" s="125"/>
      <c r="C5" s="125"/>
      <c r="D5" s="125"/>
      <c r="E5" s="125"/>
      <c r="F5" s="125"/>
      <c r="G5" s="125"/>
      <c r="H5" s="125"/>
      <c r="I5" s="132" t="s">
        <v>111</v>
      </c>
      <c r="J5" s="133"/>
      <c r="K5" s="134"/>
      <c r="L5" s="44"/>
      <c r="M5" s="44"/>
      <c r="N5" s="38"/>
      <c r="O5" s="38"/>
      <c r="P5" s="38"/>
      <c r="Q5" s="38"/>
      <c r="R5" s="38"/>
      <c r="S5" s="38"/>
      <c r="T5" s="38"/>
      <c r="U5" s="38"/>
      <c r="V5" s="38"/>
      <c r="W5" s="38"/>
    </row>
    <row r="6" spans="1:23" ht="6.75" customHeight="1">
      <c r="A6" s="38"/>
      <c r="B6" s="38"/>
      <c r="C6" s="45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</row>
    <row r="7" spans="1:23" ht="12.75" customHeight="1">
      <c r="A7" s="38"/>
      <c r="B7" s="117" t="s">
        <v>184</v>
      </c>
      <c r="C7" s="117"/>
      <c r="D7" s="117"/>
      <c r="E7" s="117"/>
      <c r="F7" s="117"/>
      <c r="G7" s="117"/>
      <c r="H7" s="117"/>
      <c r="I7" s="117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</row>
    <row r="8" spans="1:23" ht="9" customHeight="1">
      <c r="A8" s="38"/>
      <c r="B8" s="116" t="s">
        <v>113</v>
      </c>
      <c r="C8" s="116"/>
      <c r="D8" s="116"/>
      <c r="E8" s="116"/>
      <c r="F8" s="116"/>
      <c r="G8" s="116"/>
      <c r="H8" s="116"/>
      <c r="I8" s="116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</row>
    <row r="9" spans="1:23" ht="11.25" customHeight="1">
      <c r="A9" s="38"/>
      <c r="B9" s="117" t="s">
        <v>193</v>
      </c>
      <c r="C9" s="117"/>
      <c r="D9" s="117"/>
      <c r="E9" s="117"/>
      <c r="F9" s="117"/>
      <c r="G9" s="117"/>
      <c r="H9" s="117"/>
      <c r="I9" s="117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</row>
    <row r="10" spans="1:23" ht="12" customHeight="1">
      <c r="A10" s="38"/>
      <c r="B10" s="118" t="s">
        <v>77</v>
      </c>
      <c r="C10" s="118"/>
      <c r="D10" s="118"/>
      <c r="E10" s="118"/>
      <c r="F10" s="118"/>
      <c r="G10" s="118"/>
      <c r="H10" s="118"/>
      <c r="I10" s="11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</row>
    <row r="11" spans="1:23" ht="32.25" customHeight="1">
      <c r="A11" s="144" t="s">
        <v>114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46"/>
      <c r="M11" s="47"/>
      <c r="N11" s="47"/>
      <c r="O11" s="47"/>
      <c r="P11" s="47"/>
      <c r="Q11" s="47"/>
      <c r="R11" s="38"/>
      <c r="S11" s="38"/>
      <c r="T11" s="38"/>
      <c r="U11" s="38"/>
      <c r="V11" s="38"/>
      <c r="W11" s="38"/>
    </row>
    <row r="12" spans="1:23" ht="15.75">
      <c r="A12" s="48"/>
      <c r="B12" s="104"/>
      <c r="C12" s="104"/>
      <c r="D12" s="49" t="s">
        <v>61</v>
      </c>
      <c r="E12" s="50" t="s">
        <v>159</v>
      </c>
      <c r="F12" s="51" t="s">
        <v>60</v>
      </c>
      <c r="G12" s="38"/>
      <c r="H12" s="52"/>
      <c r="I12" s="104"/>
      <c r="J12" s="52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</row>
    <row r="13" spans="1:23" ht="4.5" customHeight="1">
      <c r="A13" s="53" t="s">
        <v>59</v>
      </c>
      <c r="B13" s="53"/>
      <c r="C13" s="53"/>
      <c r="D13" s="53"/>
      <c r="E13" s="49"/>
      <c r="F13" s="54"/>
      <c r="G13" s="51"/>
      <c r="H13" s="55"/>
      <c r="I13" s="56"/>
      <c r="J13" s="56"/>
      <c r="K13" s="57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</row>
    <row r="14" spans="1:23" ht="12.75">
      <c r="A14" s="121" t="s">
        <v>58</v>
      </c>
      <c r="B14" s="147" t="s">
        <v>57</v>
      </c>
      <c r="C14" s="121" t="s">
        <v>81</v>
      </c>
      <c r="D14" s="121"/>
      <c r="E14" s="150" t="s">
        <v>82</v>
      </c>
      <c r="F14" s="151"/>
      <c r="G14" s="151"/>
      <c r="H14" s="151"/>
      <c r="I14" s="151"/>
      <c r="J14" s="151"/>
      <c r="K14" s="151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</row>
    <row r="15" spans="1:23" ht="12.75">
      <c r="A15" s="121"/>
      <c r="B15" s="147"/>
      <c r="C15" s="121"/>
      <c r="D15" s="121"/>
      <c r="E15" s="121" t="s">
        <v>1</v>
      </c>
      <c r="F15" s="121"/>
      <c r="G15" s="121" t="s">
        <v>2</v>
      </c>
      <c r="H15" s="121"/>
      <c r="I15" s="121" t="s">
        <v>3</v>
      </c>
      <c r="J15" s="121"/>
      <c r="K15" s="122" t="s">
        <v>4</v>
      </c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</row>
    <row r="16" spans="1:23" ht="53.25" customHeight="1">
      <c r="A16" s="121"/>
      <c r="B16" s="147"/>
      <c r="C16" s="109" t="s">
        <v>55</v>
      </c>
      <c r="D16" s="58" t="s">
        <v>110</v>
      </c>
      <c r="E16" s="109" t="s">
        <v>55</v>
      </c>
      <c r="F16" s="58" t="s">
        <v>110</v>
      </c>
      <c r="G16" s="109" t="s">
        <v>55</v>
      </c>
      <c r="H16" s="58" t="s">
        <v>110</v>
      </c>
      <c r="I16" s="109" t="s">
        <v>55</v>
      </c>
      <c r="J16" s="58" t="s">
        <v>110</v>
      </c>
      <c r="K16" s="122"/>
      <c r="L16" s="38"/>
      <c r="M16" s="136" t="s">
        <v>83</v>
      </c>
      <c r="N16" s="136"/>
      <c r="O16" s="136"/>
      <c r="P16" s="136"/>
      <c r="Q16" s="136"/>
      <c r="R16" s="38"/>
      <c r="S16" s="38"/>
      <c r="T16" s="38"/>
      <c r="U16" s="38"/>
      <c r="V16" s="38"/>
      <c r="W16" s="38"/>
    </row>
    <row r="17" spans="1:23" s="3" customFormat="1" ht="14.25" customHeight="1">
      <c r="A17" s="109" t="s">
        <v>54</v>
      </c>
      <c r="B17" s="109" t="s">
        <v>53</v>
      </c>
      <c r="C17" s="109">
        <v>1</v>
      </c>
      <c r="D17" s="109">
        <v>2</v>
      </c>
      <c r="E17" s="109">
        <v>3</v>
      </c>
      <c r="F17" s="109">
        <v>4</v>
      </c>
      <c r="G17" s="109">
        <v>5</v>
      </c>
      <c r="H17" s="109">
        <v>6</v>
      </c>
      <c r="I17" s="109">
        <v>7</v>
      </c>
      <c r="J17" s="109">
        <v>8</v>
      </c>
      <c r="K17" s="109">
        <v>9</v>
      </c>
      <c r="L17" s="38"/>
      <c r="M17" s="110" t="s">
        <v>84</v>
      </c>
      <c r="N17" s="110" t="s">
        <v>85</v>
      </c>
      <c r="O17" s="110" t="s">
        <v>86</v>
      </c>
      <c r="P17" s="110" t="s">
        <v>87</v>
      </c>
      <c r="Q17" s="110" t="s">
        <v>88</v>
      </c>
      <c r="R17" s="38"/>
      <c r="S17" s="59"/>
      <c r="T17" s="59"/>
      <c r="U17" s="59"/>
      <c r="V17" s="59"/>
      <c r="W17" s="59"/>
    </row>
    <row r="18" spans="1:23" ht="39">
      <c r="A18" s="60" t="s">
        <v>115</v>
      </c>
      <c r="B18" s="61" t="s">
        <v>52</v>
      </c>
      <c r="C18" s="24">
        <f aca="true" t="shared" si="0" ref="C18:C26">SUM(E18,G18,I18)</f>
        <v>667.2</v>
      </c>
      <c r="D18" s="24">
        <f aca="true" t="shared" si="1" ref="D18:D26">SUM(F18,H18,J18)</f>
        <v>0</v>
      </c>
      <c r="E18" s="62">
        <v>466.5</v>
      </c>
      <c r="F18" s="62"/>
      <c r="G18" s="62">
        <v>44.70000000000001</v>
      </c>
      <c r="H18" s="62"/>
      <c r="I18" s="62">
        <v>156</v>
      </c>
      <c r="J18" s="62"/>
      <c r="K18" s="62"/>
      <c r="L18" s="38"/>
      <c r="M18" s="63" t="s">
        <v>52</v>
      </c>
      <c r="N18" s="25">
        <f aca="true" t="shared" si="2" ref="N18:N28">IF(D18&gt;C18,C18-D18,0)</f>
        <v>0</v>
      </c>
      <c r="O18" s="25">
        <f>IF(F18&gt;E18,E18-F18,0)</f>
        <v>0</v>
      </c>
      <c r="P18" s="25">
        <f>IF(H18&gt;G18,G18-H18,0)</f>
        <v>0</v>
      </c>
      <c r="Q18" s="25">
        <f>IF(J18&gt;I18,I18-J18,0)</f>
        <v>0</v>
      </c>
      <c r="R18" s="38"/>
      <c r="S18" s="38"/>
      <c r="T18" s="38"/>
      <c r="U18" s="38"/>
      <c r="V18" s="38"/>
      <c r="W18" s="38"/>
    </row>
    <row r="19" spans="1:23" ht="24.75" customHeight="1">
      <c r="A19" s="60" t="s">
        <v>109</v>
      </c>
      <c r="B19" s="61" t="s">
        <v>51</v>
      </c>
      <c r="C19" s="24">
        <f t="shared" si="0"/>
        <v>0</v>
      </c>
      <c r="D19" s="24">
        <f t="shared" si="1"/>
        <v>0</v>
      </c>
      <c r="E19" s="62"/>
      <c r="F19" s="62"/>
      <c r="G19" s="64" t="s">
        <v>186</v>
      </c>
      <c r="H19" s="64" t="s">
        <v>186</v>
      </c>
      <c r="I19" s="64" t="s">
        <v>186</v>
      </c>
      <c r="J19" s="64" t="s">
        <v>186</v>
      </c>
      <c r="K19" s="62"/>
      <c r="L19" s="38"/>
      <c r="M19" s="63" t="s">
        <v>51</v>
      </c>
      <c r="N19" s="25">
        <f t="shared" si="2"/>
        <v>0</v>
      </c>
      <c r="O19" s="25">
        <f>IF(F19&gt;E19,E19-F19,0)</f>
        <v>0</v>
      </c>
      <c r="P19" s="64" t="s">
        <v>34</v>
      </c>
      <c r="Q19" s="64" t="s">
        <v>34</v>
      </c>
      <c r="R19" s="38"/>
      <c r="S19" s="38"/>
      <c r="T19" s="38"/>
      <c r="U19" s="38"/>
      <c r="V19" s="38"/>
      <c r="W19" s="38"/>
    </row>
    <row r="20" spans="1:23" ht="12.75">
      <c r="A20" s="65" t="s">
        <v>108</v>
      </c>
      <c r="B20" s="61" t="s">
        <v>50</v>
      </c>
      <c r="C20" s="24">
        <f t="shared" si="0"/>
        <v>39.10000000000001</v>
      </c>
      <c r="D20" s="24">
        <f t="shared" si="1"/>
        <v>0</v>
      </c>
      <c r="E20" s="64" t="s">
        <v>186</v>
      </c>
      <c r="F20" s="64" t="s">
        <v>186</v>
      </c>
      <c r="G20" s="62">
        <v>39.10000000000001</v>
      </c>
      <c r="H20" s="62"/>
      <c r="I20" s="64" t="s">
        <v>186</v>
      </c>
      <c r="J20" s="64" t="s">
        <v>186</v>
      </c>
      <c r="K20" s="62"/>
      <c r="L20" s="38"/>
      <c r="M20" s="63" t="s">
        <v>50</v>
      </c>
      <c r="N20" s="25">
        <f t="shared" si="2"/>
        <v>0</v>
      </c>
      <c r="O20" s="64" t="s">
        <v>34</v>
      </c>
      <c r="P20" s="25">
        <f aca="true" t="shared" si="3" ref="P20:P26">IF(H20&gt;G20,G20-H20,0)</f>
        <v>0</v>
      </c>
      <c r="Q20" s="64" t="s">
        <v>34</v>
      </c>
      <c r="R20" s="38"/>
      <c r="S20" s="38"/>
      <c r="T20" s="38"/>
      <c r="U20" s="38"/>
      <c r="V20" s="38"/>
      <c r="W20" s="38"/>
    </row>
    <row r="21" spans="1:23" ht="26.25">
      <c r="A21" s="60" t="s">
        <v>49</v>
      </c>
      <c r="B21" s="61" t="s">
        <v>48</v>
      </c>
      <c r="C21" s="24">
        <f t="shared" si="0"/>
        <v>1471.3000000000002</v>
      </c>
      <c r="D21" s="24">
        <f t="shared" si="1"/>
        <v>0</v>
      </c>
      <c r="E21" s="24">
        <f aca="true" t="shared" si="4" ref="E21:K21">SUM(E22:E26)</f>
        <v>466.5</v>
      </c>
      <c r="F21" s="24">
        <f t="shared" si="4"/>
        <v>0</v>
      </c>
      <c r="G21" s="24">
        <f t="shared" si="4"/>
        <v>49.20000000000001</v>
      </c>
      <c r="H21" s="24">
        <f t="shared" si="4"/>
        <v>0</v>
      </c>
      <c r="I21" s="24">
        <f t="shared" si="4"/>
        <v>955.6</v>
      </c>
      <c r="J21" s="24">
        <f t="shared" si="4"/>
        <v>0</v>
      </c>
      <c r="K21" s="24">
        <f t="shared" si="4"/>
        <v>0</v>
      </c>
      <c r="L21" s="38"/>
      <c r="M21" s="63" t="s">
        <v>48</v>
      </c>
      <c r="N21" s="25">
        <f t="shared" si="2"/>
        <v>0</v>
      </c>
      <c r="O21" s="25">
        <f aca="true" t="shared" si="5" ref="O21:O26">IF(F21&gt;E21,E21-F21,0)</f>
        <v>0</v>
      </c>
      <c r="P21" s="25">
        <f t="shared" si="3"/>
        <v>0</v>
      </c>
      <c r="Q21" s="25">
        <f>IF(J21&gt;I21,I21-J21,0)</f>
        <v>0</v>
      </c>
      <c r="R21" s="38"/>
      <c r="S21" s="38"/>
      <c r="T21" s="38"/>
      <c r="U21" s="38"/>
      <c r="V21" s="38"/>
      <c r="W21" s="38"/>
    </row>
    <row r="22" spans="1:23" ht="26.25">
      <c r="A22" s="60" t="s">
        <v>107</v>
      </c>
      <c r="B22" s="61" t="s">
        <v>47</v>
      </c>
      <c r="C22" s="24">
        <f t="shared" si="0"/>
        <v>667.2</v>
      </c>
      <c r="D22" s="24">
        <f t="shared" si="1"/>
        <v>0</v>
      </c>
      <c r="E22" s="62">
        <v>466.5</v>
      </c>
      <c r="F22" s="62"/>
      <c r="G22" s="62">
        <v>44.70000000000001</v>
      </c>
      <c r="H22" s="62"/>
      <c r="I22" s="62">
        <v>156</v>
      </c>
      <c r="J22" s="62"/>
      <c r="K22" s="62"/>
      <c r="L22" s="38"/>
      <c r="M22" s="63" t="s">
        <v>47</v>
      </c>
      <c r="N22" s="25">
        <f t="shared" si="2"/>
        <v>0</v>
      </c>
      <c r="O22" s="25">
        <f t="shared" si="5"/>
        <v>0</v>
      </c>
      <c r="P22" s="25">
        <f t="shared" si="3"/>
        <v>0</v>
      </c>
      <c r="Q22" s="25">
        <f>IF(J22&gt;I22,I22-J22,0)</f>
        <v>0</v>
      </c>
      <c r="R22" s="38"/>
      <c r="S22" s="38"/>
      <c r="T22" s="38"/>
      <c r="U22" s="38"/>
      <c r="V22" s="38"/>
      <c r="W22" s="38"/>
    </row>
    <row r="23" spans="1:23" ht="12.75">
      <c r="A23" s="65" t="s">
        <v>116</v>
      </c>
      <c r="B23" s="61" t="s">
        <v>46</v>
      </c>
      <c r="C23" s="24">
        <f t="shared" si="0"/>
        <v>0.9</v>
      </c>
      <c r="D23" s="24">
        <f t="shared" si="1"/>
        <v>0</v>
      </c>
      <c r="E23" s="62"/>
      <c r="F23" s="62"/>
      <c r="G23" s="62">
        <v>0.9</v>
      </c>
      <c r="H23" s="62"/>
      <c r="I23" s="62"/>
      <c r="J23" s="62"/>
      <c r="K23" s="62"/>
      <c r="L23" s="38"/>
      <c r="M23" s="63" t="s">
        <v>46</v>
      </c>
      <c r="N23" s="25">
        <f>IF(D23&gt;C23,C23-D23,0)</f>
        <v>0</v>
      </c>
      <c r="O23" s="25">
        <f t="shared" si="5"/>
        <v>0</v>
      </c>
      <c r="P23" s="25">
        <f>IF(H23&gt;G23,G23-H23,0)</f>
        <v>0</v>
      </c>
      <c r="Q23" s="25">
        <f>IF(J23&gt;I23,I23-J23,0)</f>
        <v>0</v>
      </c>
      <c r="R23" s="38"/>
      <c r="S23" s="38"/>
      <c r="T23" s="38"/>
      <c r="U23" s="38"/>
      <c r="V23" s="38"/>
      <c r="W23" s="38"/>
    </row>
    <row r="24" spans="1:23" s="2" customFormat="1" ht="26.25">
      <c r="A24" s="65" t="s">
        <v>160</v>
      </c>
      <c r="B24" s="61" t="s">
        <v>44</v>
      </c>
      <c r="C24" s="24">
        <f t="shared" si="0"/>
        <v>0</v>
      </c>
      <c r="D24" s="24">
        <f t="shared" si="1"/>
        <v>0</v>
      </c>
      <c r="E24" s="62"/>
      <c r="F24" s="62"/>
      <c r="G24" s="62"/>
      <c r="H24" s="62"/>
      <c r="I24" s="62"/>
      <c r="J24" s="62"/>
      <c r="K24" s="62"/>
      <c r="L24" s="38"/>
      <c r="M24" s="63" t="s">
        <v>44</v>
      </c>
      <c r="N24" s="25">
        <f t="shared" si="2"/>
        <v>0</v>
      </c>
      <c r="O24" s="25">
        <f t="shared" si="5"/>
        <v>0</v>
      </c>
      <c r="P24" s="25">
        <f t="shared" si="3"/>
        <v>0</v>
      </c>
      <c r="Q24" s="25">
        <f>IF(J24&gt;I24,I24-J24,0)</f>
        <v>0</v>
      </c>
      <c r="R24" s="38"/>
      <c r="S24" s="38"/>
      <c r="T24" s="38"/>
      <c r="U24" s="38"/>
      <c r="V24" s="38"/>
      <c r="W24" s="38"/>
    </row>
    <row r="25" spans="1:23" s="2" customFormat="1" ht="26.25">
      <c r="A25" s="65" t="s">
        <v>45</v>
      </c>
      <c r="B25" s="61" t="s">
        <v>42</v>
      </c>
      <c r="C25" s="24">
        <f t="shared" si="0"/>
        <v>803.2</v>
      </c>
      <c r="D25" s="24">
        <f t="shared" si="1"/>
        <v>0</v>
      </c>
      <c r="E25" s="62"/>
      <c r="F25" s="62"/>
      <c r="G25" s="62">
        <v>3.5999999999999996</v>
      </c>
      <c r="H25" s="62"/>
      <c r="I25" s="62">
        <v>799.6</v>
      </c>
      <c r="J25" s="62"/>
      <c r="K25" s="62"/>
      <c r="L25" s="38"/>
      <c r="M25" s="63" t="s">
        <v>42</v>
      </c>
      <c r="N25" s="25">
        <f t="shared" si="2"/>
        <v>0</v>
      </c>
      <c r="O25" s="25">
        <f t="shared" si="5"/>
        <v>0</v>
      </c>
      <c r="P25" s="25">
        <f t="shared" si="3"/>
        <v>0</v>
      </c>
      <c r="Q25" s="25">
        <f>IF(J25&gt;I25,I25-J25,0)</f>
        <v>0</v>
      </c>
      <c r="R25" s="38"/>
      <c r="S25" s="38"/>
      <c r="T25" s="38"/>
      <c r="U25" s="38"/>
      <c r="V25" s="38"/>
      <c r="W25" s="38"/>
    </row>
    <row r="26" spans="1:23" s="2" customFormat="1" ht="39">
      <c r="A26" s="65" t="s">
        <v>43</v>
      </c>
      <c r="B26" s="61" t="s">
        <v>117</v>
      </c>
      <c r="C26" s="24">
        <f t="shared" si="0"/>
        <v>0</v>
      </c>
      <c r="D26" s="24">
        <f t="shared" si="1"/>
        <v>0</v>
      </c>
      <c r="E26" s="62"/>
      <c r="F26" s="62"/>
      <c r="G26" s="62"/>
      <c r="H26" s="62"/>
      <c r="I26" s="64" t="s">
        <v>186</v>
      </c>
      <c r="J26" s="64" t="s">
        <v>186</v>
      </c>
      <c r="K26" s="62"/>
      <c r="L26" s="38"/>
      <c r="M26" s="63" t="s">
        <v>117</v>
      </c>
      <c r="N26" s="25">
        <f t="shared" si="2"/>
        <v>0</v>
      </c>
      <c r="O26" s="25">
        <f t="shared" si="5"/>
        <v>0</v>
      </c>
      <c r="P26" s="25">
        <f t="shared" si="3"/>
        <v>0</v>
      </c>
      <c r="Q26" s="110" t="s">
        <v>34</v>
      </c>
      <c r="R26" s="38"/>
      <c r="S26" s="38"/>
      <c r="T26" s="38"/>
      <c r="U26" s="38"/>
      <c r="V26" s="38"/>
      <c r="W26" s="38"/>
    </row>
    <row r="27" spans="1:23" ht="39">
      <c r="A27" s="60" t="s">
        <v>118</v>
      </c>
      <c r="B27" s="61" t="s">
        <v>41</v>
      </c>
      <c r="C27" s="62">
        <v>87.6</v>
      </c>
      <c r="D27" s="62"/>
      <c r="E27" s="64" t="s">
        <v>186</v>
      </c>
      <c r="F27" s="64" t="s">
        <v>186</v>
      </c>
      <c r="G27" s="64" t="s">
        <v>186</v>
      </c>
      <c r="H27" s="64" t="s">
        <v>186</v>
      </c>
      <c r="I27" s="64" t="s">
        <v>186</v>
      </c>
      <c r="J27" s="64" t="s">
        <v>186</v>
      </c>
      <c r="K27" s="62"/>
      <c r="L27" s="38"/>
      <c r="M27" s="63" t="s">
        <v>41</v>
      </c>
      <c r="N27" s="25">
        <f t="shared" si="2"/>
        <v>0</v>
      </c>
      <c r="O27" s="110" t="s">
        <v>34</v>
      </c>
      <c r="P27" s="110" t="s">
        <v>34</v>
      </c>
      <c r="Q27" s="110" t="s">
        <v>34</v>
      </c>
      <c r="R27" s="38"/>
      <c r="S27" s="38"/>
      <c r="T27" s="38"/>
      <c r="U27" s="38"/>
      <c r="V27" s="38"/>
      <c r="W27" s="38"/>
    </row>
    <row r="28" spans="1:23" ht="12.75">
      <c r="A28" s="60" t="s">
        <v>40</v>
      </c>
      <c r="B28" s="61" t="s">
        <v>39</v>
      </c>
      <c r="C28" s="62">
        <v>58.800000000000004</v>
      </c>
      <c r="D28" s="62"/>
      <c r="E28" s="64" t="s">
        <v>186</v>
      </c>
      <c r="F28" s="64" t="s">
        <v>186</v>
      </c>
      <c r="G28" s="64" t="s">
        <v>186</v>
      </c>
      <c r="H28" s="64" t="s">
        <v>186</v>
      </c>
      <c r="I28" s="64" t="s">
        <v>186</v>
      </c>
      <c r="J28" s="64" t="s">
        <v>186</v>
      </c>
      <c r="K28" s="62"/>
      <c r="L28" s="38"/>
      <c r="M28" s="63" t="s">
        <v>39</v>
      </c>
      <c r="N28" s="25">
        <f t="shared" si="2"/>
        <v>0</v>
      </c>
      <c r="O28" s="110" t="s">
        <v>34</v>
      </c>
      <c r="P28" s="110" t="s">
        <v>34</v>
      </c>
      <c r="Q28" s="110" t="s">
        <v>34</v>
      </c>
      <c r="R28" s="38"/>
      <c r="S28" s="38"/>
      <c r="T28" s="38"/>
      <c r="U28" s="38"/>
      <c r="V28" s="38"/>
      <c r="W28" s="38"/>
    </row>
    <row r="29" spans="1:23" ht="6.75" customHeight="1">
      <c r="A29" s="66"/>
      <c r="B29" s="67"/>
      <c r="C29" s="105"/>
      <c r="D29" s="105"/>
      <c r="E29" s="68"/>
      <c r="F29" s="68"/>
      <c r="G29" s="68"/>
      <c r="H29" s="68"/>
      <c r="I29" s="68"/>
      <c r="J29" s="68"/>
      <c r="K29" s="105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</row>
    <row r="30" spans="1:23" ht="12.75">
      <c r="A30" s="146" t="s">
        <v>38</v>
      </c>
      <c r="B30" s="146"/>
      <c r="C30" s="146"/>
      <c r="D30" s="56"/>
      <c r="E30" s="69"/>
      <c r="F30" s="38"/>
      <c r="G30" s="138" t="s">
        <v>188</v>
      </c>
      <c r="H30" s="138"/>
      <c r="I30" s="70"/>
      <c r="J30" s="139"/>
      <c r="K30" s="139"/>
      <c r="L30" s="38"/>
      <c r="M30" s="137" t="s">
        <v>89</v>
      </c>
      <c r="N30" s="137"/>
      <c r="O30" s="111" t="s">
        <v>90</v>
      </c>
      <c r="P30" s="111" t="s">
        <v>91</v>
      </c>
      <c r="Q30" s="111" t="s">
        <v>92</v>
      </c>
      <c r="R30" s="111" t="s">
        <v>93</v>
      </c>
      <c r="S30" s="111" t="s">
        <v>94</v>
      </c>
      <c r="T30" s="111" t="s">
        <v>95</v>
      </c>
      <c r="U30" s="111" t="s">
        <v>96</v>
      </c>
      <c r="V30" s="111" t="s">
        <v>97</v>
      </c>
      <c r="W30" s="111" t="s">
        <v>98</v>
      </c>
    </row>
    <row r="31" spans="1:23" ht="12.75">
      <c r="A31" s="38"/>
      <c r="B31" s="69"/>
      <c r="C31" s="69"/>
      <c r="D31" s="71"/>
      <c r="E31" s="69"/>
      <c r="F31" s="38"/>
      <c r="G31" s="142" t="s">
        <v>36</v>
      </c>
      <c r="H31" s="143"/>
      <c r="I31" s="38"/>
      <c r="J31" s="148" t="s">
        <v>35</v>
      </c>
      <c r="K31" s="149"/>
      <c r="L31" s="38"/>
      <c r="M31" s="135" t="s">
        <v>99</v>
      </c>
      <c r="N31" s="135"/>
      <c r="O31" s="26">
        <f>IF(C28&gt;C27,C27-C28,0)</f>
        <v>0</v>
      </c>
      <c r="P31" s="26">
        <f>IF(D28&gt;D27,D27-D28,0)</f>
        <v>0</v>
      </c>
      <c r="Q31" s="110" t="s">
        <v>34</v>
      </c>
      <c r="R31" s="110" t="s">
        <v>34</v>
      </c>
      <c r="S31" s="110" t="s">
        <v>34</v>
      </c>
      <c r="T31" s="110" t="s">
        <v>34</v>
      </c>
      <c r="U31" s="110" t="s">
        <v>34</v>
      </c>
      <c r="V31" s="110" t="s">
        <v>34</v>
      </c>
      <c r="W31" s="26">
        <f>IF(K28&gt;K27,K27-K28,0)</f>
        <v>0</v>
      </c>
    </row>
    <row r="32" spans="1:23" ht="11.25" customHeight="1">
      <c r="A32" s="145" t="s">
        <v>64</v>
      </c>
      <c r="B32" s="145"/>
      <c r="C32" s="145"/>
      <c r="D32" s="138" t="s">
        <v>189</v>
      </c>
      <c r="E32" s="138"/>
      <c r="F32" s="38"/>
      <c r="G32" s="138" t="s">
        <v>190</v>
      </c>
      <c r="H32" s="138"/>
      <c r="I32" s="38"/>
      <c r="J32" s="138"/>
      <c r="K32" s="138"/>
      <c r="L32" s="38"/>
      <c r="M32" s="135" t="s">
        <v>100</v>
      </c>
      <c r="N32" s="135"/>
      <c r="O32" s="110" t="s">
        <v>34</v>
      </c>
      <c r="P32" s="110" t="s">
        <v>34</v>
      </c>
      <c r="Q32" s="26">
        <f>IF(E19&gt;E18,E18-E19,0)</f>
        <v>0</v>
      </c>
      <c r="R32" s="26">
        <f>IF(F19&gt;F18,F18-F19,0)</f>
        <v>0</v>
      </c>
      <c r="S32" s="26">
        <f>IF(G20&gt;G18,G18-G20,0)</f>
        <v>0</v>
      </c>
      <c r="T32" s="26">
        <f>IF(H20&gt;H18,H18-H20,0)</f>
        <v>0</v>
      </c>
      <c r="U32" s="110" t="s">
        <v>34</v>
      </c>
      <c r="V32" s="110" t="s">
        <v>34</v>
      </c>
      <c r="W32" s="26">
        <f>IF((K19+K20)&gt;K18,K18-(K19+K20),0)</f>
        <v>0</v>
      </c>
    </row>
    <row r="33" spans="1:23" ht="12.75">
      <c r="A33" s="38"/>
      <c r="B33" s="69"/>
      <c r="C33" s="69"/>
      <c r="D33" s="140" t="s">
        <v>37</v>
      </c>
      <c r="E33" s="141"/>
      <c r="F33" s="38"/>
      <c r="G33" s="140" t="s">
        <v>36</v>
      </c>
      <c r="H33" s="141"/>
      <c r="I33" s="38"/>
      <c r="J33" s="140" t="s">
        <v>35</v>
      </c>
      <c r="K33" s="141"/>
      <c r="L33" s="38"/>
      <c r="M33" s="135" t="s">
        <v>101</v>
      </c>
      <c r="N33" s="135"/>
      <c r="O33" s="110" t="s">
        <v>34</v>
      </c>
      <c r="P33" s="110" t="s">
        <v>34</v>
      </c>
      <c r="Q33" s="26">
        <f>IF(E22&gt;E18,0,E22-E18)</f>
        <v>0</v>
      </c>
      <c r="R33" s="26">
        <f aca="true" t="shared" si="6" ref="R33:W33">IF(F22&gt;F18,0,F22-F18)</f>
        <v>0</v>
      </c>
      <c r="S33" s="26">
        <f t="shared" si="6"/>
        <v>0</v>
      </c>
      <c r="T33" s="26">
        <f t="shared" si="6"/>
        <v>0</v>
      </c>
      <c r="U33" s="26">
        <f t="shared" si="6"/>
        <v>0</v>
      </c>
      <c r="V33" s="26">
        <f t="shared" si="6"/>
        <v>0</v>
      </c>
      <c r="W33" s="26">
        <f t="shared" si="6"/>
        <v>0</v>
      </c>
    </row>
    <row r="34" spans="1:23" ht="11.25" customHeight="1">
      <c r="A34" s="106"/>
      <c r="B34" s="107"/>
      <c r="C34" s="38"/>
      <c r="D34" s="120" t="s">
        <v>191</v>
      </c>
      <c r="E34" s="120"/>
      <c r="F34" s="120"/>
      <c r="G34" s="120"/>
      <c r="H34" s="38"/>
      <c r="I34" s="120" t="s">
        <v>192</v>
      </c>
      <c r="J34" s="120"/>
      <c r="K34" s="120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</row>
    <row r="35" spans="1:23" ht="15" customHeight="1">
      <c r="A35" s="74"/>
      <c r="B35" s="38"/>
      <c r="C35" s="38"/>
      <c r="D35" s="119" t="s">
        <v>33</v>
      </c>
      <c r="E35" s="119"/>
      <c r="F35" s="119"/>
      <c r="G35" s="119"/>
      <c r="H35" s="38"/>
      <c r="I35" s="119" t="s">
        <v>32</v>
      </c>
      <c r="J35" s="119"/>
      <c r="K35" s="119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</row>
    <row r="36" spans="1:23" ht="12.7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</row>
    <row r="37" spans="1:23" ht="12.7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</row>
    <row r="38" spans="1:23" ht="12.7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</row>
    <row r="39" spans="1:23" ht="12.7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</row>
    <row r="40" spans="1:23" ht="12.7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</row>
    <row r="41" spans="1:23" ht="12.7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</row>
    <row r="42" spans="1:23" ht="12.7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</row>
    <row r="43" spans="1:23" ht="12.7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</row>
    <row r="44" spans="1:23" ht="12.7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</row>
    <row r="45" spans="1:23" ht="12.7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</row>
    <row r="46" spans="1:23" ht="12.7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</row>
    <row r="47" spans="1:23" ht="12.7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</row>
    <row r="48" spans="1:23" ht="12.7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</row>
    <row r="49" spans="1:23" ht="12.7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</row>
  </sheetData>
  <sheetProtection/>
  <mergeCells count="40">
    <mergeCell ref="A11:K11"/>
    <mergeCell ref="A32:C32"/>
    <mergeCell ref="J32:K32"/>
    <mergeCell ref="A30:C30"/>
    <mergeCell ref="B14:B16"/>
    <mergeCell ref="A14:A16"/>
    <mergeCell ref="C14:D15"/>
    <mergeCell ref="D32:E32"/>
    <mergeCell ref="J31:K31"/>
    <mergeCell ref="E14:K14"/>
    <mergeCell ref="D33:E33"/>
    <mergeCell ref="G33:H33"/>
    <mergeCell ref="J33:K33"/>
    <mergeCell ref="G31:H31"/>
    <mergeCell ref="G15:H15"/>
    <mergeCell ref="G32:H32"/>
    <mergeCell ref="I15:J15"/>
    <mergeCell ref="M33:N33"/>
    <mergeCell ref="M16:Q16"/>
    <mergeCell ref="M30:N30"/>
    <mergeCell ref="M31:N31"/>
    <mergeCell ref="M32:N32"/>
    <mergeCell ref="G30:H30"/>
    <mergeCell ref="J30:K30"/>
    <mergeCell ref="A3:H3"/>
    <mergeCell ref="A4:H4"/>
    <mergeCell ref="A5:H5"/>
    <mergeCell ref="I3:K3"/>
    <mergeCell ref="I4:K4"/>
    <mergeCell ref="I5:K5"/>
    <mergeCell ref="B8:I8"/>
    <mergeCell ref="B7:I7"/>
    <mergeCell ref="B9:I9"/>
    <mergeCell ref="B10:I10"/>
    <mergeCell ref="D35:G35"/>
    <mergeCell ref="I34:K34"/>
    <mergeCell ref="I35:K35"/>
    <mergeCell ref="E15:F15"/>
    <mergeCell ref="K15:K16"/>
    <mergeCell ref="D34:G34"/>
  </mergeCells>
  <dataValidations count="1">
    <dataValidation type="list" allowBlank="1" prompt="Выберите год" errorTitle="ОШИБКА!" error="Воспользуйтесь выпадающим списком" sqref="E12">
      <formula1>"2016,2017,2018"</formula1>
    </dataValidation>
  </dataValidations>
  <printOptions horizontalCentered="1"/>
  <pageMargins left="0.1968503937007874" right="0.2362204724409449" top="0.2755905511811024" bottom="0.35433070866141736" header="0.15748031496062992" footer="0.11811023622047245"/>
  <pageSetup horizontalDpi="600" verticalDpi="600" orientation="landscape" paperSize="9" scale="83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T33"/>
  <sheetViews>
    <sheetView showZeros="0" tabSelected="1" zoomScalePageLayoutView="0" workbookViewId="0" topLeftCell="C10">
      <selection activeCell="J22" sqref="J22"/>
    </sheetView>
  </sheetViews>
  <sheetFormatPr defaultColWidth="9.140625" defaultRowHeight="15"/>
  <cols>
    <col min="1" max="1" width="19.421875" style="0" customWidth="1"/>
    <col min="2" max="2" width="6.421875" style="0" bestFit="1" customWidth="1"/>
    <col min="3" max="3" width="11.421875" style="0" customWidth="1"/>
    <col min="4" max="4" width="11.57421875" style="0" customWidth="1"/>
    <col min="5" max="5" width="11.8515625" style="0" customWidth="1"/>
    <col min="6" max="6" width="12.28125" style="0" customWidth="1"/>
    <col min="7" max="7" width="11.28125" style="0" customWidth="1"/>
    <col min="8" max="9" width="11.421875" style="0" customWidth="1"/>
    <col min="10" max="10" width="11.00390625" style="0" customWidth="1"/>
    <col min="11" max="11" width="11.421875" style="0" customWidth="1"/>
    <col min="12" max="12" width="12.8515625" style="0" customWidth="1"/>
    <col min="13" max="13" width="14.00390625" style="0" customWidth="1"/>
    <col min="16" max="20" width="12.140625" style="0" customWidth="1"/>
    <col min="22" max="22" width="50.28125" style="0" customWidth="1"/>
  </cols>
  <sheetData>
    <row r="1" spans="1:20" ht="14.25">
      <c r="A1" s="33" t="s">
        <v>153</v>
      </c>
      <c r="B1" s="34" t="s">
        <v>63</v>
      </c>
      <c r="C1" s="75" t="str">
        <f>'11-ОИП(Раздел 1)'!C1</f>
        <v>030</v>
      </c>
      <c r="D1" s="76" t="str">
        <f>'11-ОИП(Раздел 1)'!D1</f>
        <v>03098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s="1" customFormat="1" ht="15">
      <c r="A2" s="44"/>
      <c r="B2" s="44"/>
      <c r="C2" s="157" t="str">
        <f>'11-ОИП(Раздел 1)'!B7</f>
        <v>Липецкая обл. Управление ЛХ</v>
      </c>
      <c r="D2" s="157"/>
      <c r="E2" s="157"/>
      <c r="F2" s="157"/>
      <c r="G2" s="157"/>
      <c r="H2" s="157"/>
      <c r="I2" s="157"/>
      <c r="J2" s="157"/>
      <c r="K2" s="157"/>
      <c r="L2" s="38"/>
      <c r="M2" s="38"/>
      <c r="N2" s="38"/>
      <c r="O2" s="38"/>
      <c r="P2" s="38"/>
      <c r="Q2" s="38"/>
      <c r="R2" s="38"/>
      <c r="S2" s="38"/>
      <c r="T2" s="38"/>
    </row>
    <row r="3" spans="1:20" s="1" customFormat="1" ht="12.75" customHeight="1">
      <c r="A3" s="44"/>
      <c r="B3" s="44"/>
      <c r="C3" s="118" t="s">
        <v>113</v>
      </c>
      <c r="D3" s="118"/>
      <c r="E3" s="118"/>
      <c r="F3" s="118"/>
      <c r="G3" s="118"/>
      <c r="H3" s="118"/>
      <c r="I3" s="118"/>
      <c r="J3" s="118"/>
      <c r="K3" s="118"/>
      <c r="L3" s="38"/>
      <c r="M3" s="38"/>
      <c r="N3" s="38"/>
      <c r="O3" s="38"/>
      <c r="P3" s="38"/>
      <c r="Q3" s="38"/>
      <c r="R3" s="38"/>
      <c r="S3" s="38"/>
      <c r="T3" s="38"/>
    </row>
    <row r="4" spans="1:20" s="1" customFormat="1" ht="15">
      <c r="A4" s="44"/>
      <c r="B4" s="44"/>
      <c r="C4" s="157" t="str">
        <f>'11-ОИП(Раздел 1)'!B9</f>
        <v>Аппарат управления</v>
      </c>
      <c r="D4" s="157"/>
      <c r="E4" s="157"/>
      <c r="F4" s="157"/>
      <c r="G4" s="157"/>
      <c r="H4" s="157"/>
      <c r="I4" s="157"/>
      <c r="J4" s="157"/>
      <c r="K4" s="157"/>
      <c r="L4" s="38"/>
      <c r="M4" s="38"/>
      <c r="N4" s="38"/>
      <c r="O4" s="38"/>
      <c r="P4" s="38"/>
      <c r="Q4" s="38"/>
      <c r="R4" s="38"/>
      <c r="S4" s="38"/>
      <c r="T4" s="38"/>
    </row>
    <row r="5" spans="1:20" s="1" customFormat="1" ht="14.25">
      <c r="A5" s="44"/>
      <c r="B5" s="44"/>
      <c r="C5" s="118" t="s">
        <v>77</v>
      </c>
      <c r="D5" s="118"/>
      <c r="E5" s="118"/>
      <c r="F5" s="118"/>
      <c r="G5" s="118"/>
      <c r="H5" s="118"/>
      <c r="I5" s="118"/>
      <c r="J5" s="118"/>
      <c r="K5" s="118"/>
      <c r="L5" s="38"/>
      <c r="M5" s="38"/>
      <c r="N5" s="38"/>
      <c r="O5" s="38"/>
      <c r="P5" s="38"/>
      <c r="Q5" s="38"/>
      <c r="R5" s="38"/>
      <c r="S5" s="38"/>
      <c r="T5" s="38"/>
    </row>
    <row r="6" spans="1:20" s="1" customFormat="1" ht="14.25">
      <c r="A6" s="44"/>
      <c r="B6" s="44"/>
      <c r="C6" s="77"/>
      <c r="D6" s="77"/>
      <c r="E6" s="77"/>
      <c r="F6" s="77"/>
      <c r="G6" s="77"/>
      <c r="H6" s="77"/>
      <c r="I6" s="77"/>
      <c r="J6" s="77"/>
      <c r="K6" s="77"/>
      <c r="L6" s="38"/>
      <c r="M6" s="38"/>
      <c r="N6" s="38"/>
      <c r="O6" s="38"/>
      <c r="P6" s="38"/>
      <c r="Q6" s="38"/>
      <c r="R6" s="38"/>
      <c r="S6" s="38"/>
      <c r="T6" s="38"/>
    </row>
    <row r="7" spans="1:20" s="1" customFormat="1" ht="34.5" customHeight="1">
      <c r="A7" s="163" t="s">
        <v>119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38"/>
      <c r="O7" s="38"/>
      <c r="P7" s="38"/>
      <c r="Q7" s="38"/>
      <c r="R7" s="38"/>
      <c r="S7" s="38"/>
      <c r="T7" s="38"/>
    </row>
    <row r="8" spans="1:20" s="1" customFormat="1" ht="15">
      <c r="A8" s="79"/>
      <c r="B8" s="79"/>
      <c r="C8" s="79"/>
      <c r="D8" s="79"/>
      <c r="E8" s="79"/>
      <c r="F8" s="49" t="s">
        <v>61</v>
      </c>
      <c r="G8" s="80" t="str">
        <f>'11-ОИП(Раздел 1)'!E12</f>
        <v>2016</v>
      </c>
      <c r="H8" s="51" t="s">
        <v>60</v>
      </c>
      <c r="I8" s="79"/>
      <c r="J8" s="79"/>
      <c r="K8" s="79"/>
      <c r="L8" s="79"/>
      <c r="M8" s="79"/>
      <c r="N8" s="38"/>
      <c r="O8" s="38"/>
      <c r="P8" s="38"/>
      <c r="Q8" s="38"/>
      <c r="R8" s="38"/>
      <c r="S8" s="38"/>
      <c r="T8" s="38"/>
    </row>
    <row r="9" spans="1:20" s="1" customFormat="1" ht="13.5">
      <c r="A9" s="94" t="s">
        <v>59</v>
      </c>
      <c r="B9" s="94"/>
      <c r="C9" s="94"/>
      <c r="D9" s="94"/>
      <c r="E9" s="49"/>
      <c r="F9" s="54"/>
      <c r="G9" s="51"/>
      <c r="H9" s="55"/>
      <c r="I9" s="55"/>
      <c r="J9" s="38"/>
      <c r="K9" s="38"/>
      <c r="L9" s="38"/>
      <c r="M9" s="95"/>
      <c r="N9" s="38"/>
      <c r="O9" s="38"/>
      <c r="P9" s="38"/>
      <c r="Q9" s="38"/>
      <c r="R9" s="38"/>
      <c r="S9" s="38"/>
      <c r="T9" s="38"/>
    </row>
    <row r="10" spans="1:20" s="1" customFormat="1" ht="71.25" customHeight="1">
      <c r="A10" s="158" t="s">
        <v>76</v>
      </c>
      <c r="B10" s="158" t="s">
        <v>57</v>
      </c>
      <c r="C10" s="158" t="s">
        <v>123</v>
      </c>
      <c r="D10" s="158" t="s">
        <v>122</v>
      </c>
      <c r="E10" s="158" t="s">
        <v>121</v>
      </c>
      <c r="F10" s="158" t="s">
        <v>124</v>
      </c>
      <c r="G10" s="160" t="s">
        <v>120</v>
      </c>
      <c r="H10" s="161"/>
      <c r="I10" s="162"/>
      <c r="J10" s="160" t="s">
        <v>126</v>
      </c>
      <c r="K10" s="162"/>
      <c r="L10" s="160" t="s">
        <v>127</v>
      </c>
      <c r="M10" s="162"/>
      <c r="N10" s="38"/>
      <c r="O10" s="38"/>
      <c r="P10" s="38"/>
      <c r="Q10" s="38"/>
      <c r="R10" s="38"/>
      <c r="S10" s="38"/>
      <c r="T10" s="38"/>
    </row>
    <row r="11" spans="1:20" s="1" customFormat="1" ht="90.75" customHeight="1">
      <c r="A11" s="159"/>
      <c r="B11" s="159"/>
      <c r="C11" s="159"/>
      <c r="D11" s="159"/>
      <c r="E11" s="159"/>
      <c r="F11" s="159"/>
      <c r="G11" s="58" t="s">
        <v>55</v>
      </c>
      <c r="H11" s="58" t="s">
        <v>75</v>
      </c>
      <c r="I11" s="96" t="s">
        <v>125</v>
      </c>
      <c r="J11" s="58" t="s">
        <v>55</v>
      </c>
      <c r="K11" s="58" t="s">
        <v>75</v>
      </c>
      <c r="L11" s="58" t="s">
        <v>55</v>
      </c>
      <c r="M11" s="58" t="s">
        <v>0</v>
      </c>
      <c r="N11" s="38"/>
      <c r="O11" s="136" t="s">
        <v>83</v>
      </c>
      <c r="P11" s="136"/>
      <c r="Q11" s="136"/>
      <c r="R11" s="136"/>
      <c r="S11" s="136"/>
      <c r="T11" s="136"/>
    </row>
    <row r="12" spans="1:20" s="1" customFormat="1" ht="12.75">
      <c r="A12" s="109" t="s">
        <v>54</v>
      </c>
      <c r="B12" s="109" t="s">
        <v>53</v>
      </c>
      <c r="C12" s="109">
        <v>1</v>
      </c>
      <c r="D12" s="109">
        <v>2</v>
      </c>
      <c r="E12" s="109">
        <v>3</v>
      </c>
      <c r="F12" s="109">
        <v>4</v>
      </c>
      <c r="G12" s="109">
        <v>5</v>
      </c>
      <c r="H12" s="109">
        <v>6</v>
      </c>
      <c r="I12" s="109">
        <v>7</v>
      </c>
      <c r="J12" s="109">
        <v>8</v>
      </c>
      <c r="K12" s="109">
        <v>9</v>
      </c>
      <c r="L12" s="109">
        <v>10</v>
      </c>
      <c r="M12" s="109">
        <v>11</v>
      </c>
      <c r="N12" s="38"/>
      <c r="O12" s="110" t="s">
        <v>84</v>
      </c>
      <c r="P12" s="110" t="s">
        <v>87</v>
      </c>
      <c r="Q12" s="110" t="s">
        <v>102</v>
      </c>
      <c r="R12" s="110" t="s">
        <v>103</v>
      </c>
      <c r="S12" s="110" t="s">
        <v>104</v>
      </c>
      <c r="T12" s="114" t="s">
        <v>182</v>
      </c>
    </row>
    <row r="13" spans="1:20" s="1" customFormat="1" ht="12.75">
      <c r="A13" s="97" t="str">
        <f>A14-1&amp;" и ранее*"</f>
        <v>2006 и ранее*</v>
      </c>
      <c r="B13" s="61" t="s">
        <v>74</v>
      </c>
      <c r="C13" s="98">
        <v>468.5</v>
      </c>
      <c r="D13" s="98"/>
      <c r="E13" s="98">
        <v>14.5</v>
      </c>
      <c r="F13" s="98"/>
      <c r="G13" s="98">
        <v>83.3</v>
      </c>
      <c r="H13" s="98">
        <v>2.2</v>
      </c>
      <c r="I13" s="98"/>
      <c r="J13" s="98">
        <v>299.9</v>
      </c>
      <c r="K13" s="98">
        <v>10.5</v>
      </c>
      <c r="L13" s="27">
        <f aca="true" t="shared" si="0" ref="L13:L23">C13+D13-E13-F13-G13+I13-J13</f>
        <v>70.80000000000001</v>
      </c>
      <c r="M13" s="98">
        <v>70.75</v>
      </c>
      <c r="N13" s="38"/>
      <c r="O13" s="63" t="s">
        <v>74</v>
      </c>
      <c r="P13" s="25">
        <f aca="true" t="shared" si="1" ref="P13:P24">IF(H13&gt;G13,G13-H13,0)</f>
        <v>0</v>
      </c>
      <c r="Q13" s="25">
        <f aca="true" t="shared" si="2" ref="Q13:Q24">IF(I13&gt;G13,G13-I13,0)</f>
        <v>0</v>
      </c>
      <c r="R13" s="25">
        <f aca="true" t="shared" si="3" ref="R13:R24">IF(K13&gt;J13,J13-K13,0)</f>
        <v>0</v>
      </c>
      <c r="S13" s="25">
        <f aca="true" t="shared" si="4" ref="S13:S24">IF(M13&gt;L13,L13-M13,0)</f>
        <v>0</v>
      </c>
      <c r="T13" s="28">
        <f aca="true" t="shared" si="5" ref="T13:T24">IF(L13&lt;0,"Ошибка!",0)</f>
        <v>0</v>
      </c>
    </row>
    <row r="14" spans="1:20" s="1" customFormat="1" ht="12.75">
      <c r="A14" s="97">
        <f aca="true" t="shared" si="6" ref="A14:A22">A15-1</f>
        <v>2007</v>
      </c>
      <c r="B14" s="61" t="s">
        <v>73</v>
      </c>
      <c r="C14" s="98">
        <v>427.5</v>
      </c>
      <c r="D14" s="98"/>
      <c r="E14" s="98">
        <v>16</v>
      </c>
      <c r="F14" s="98">
        <v>4.1</v>
      </c>
      <c r="G14" s="98">
        <v>65.8</v>
      </c>
      <c r="H14" s="98">
        <v>2</v>
      </c>
      <c r="I14" s="98"/>
      <c r="J14" s="98">
        <v>302.90000000000003</v>
      </c>
      <c r="K14" s="98">
        <v>4.4</v>
      </c>
      <c r="L14" s="27">
        <f t="shared" si="0"/>
        <v>38.69999999999993</v>
      </c>
      <c r="M14" s="98">
        <v>38.65</v>
      </c>
      <c r="N14" s="38"/>
      <c r="O14" s="63" t="s">
        <v>73</v>
      </c>
      <c r="P14" s="25">
        <f t="shared" si="1"/>
        <v>0</v>
      </c>
      <c r="Q14" s="25">
        <f t="shared" si="2"/>
        <v>0</v>
      </c>
      <c r="R14" s="25">
        <f t="shared" si="3"/>
        <v>0</v>
      </c>
      <c r="S14" s="25">
        <f t="shared" si="4"/>
        <v>0</v>
      </c>
      <c r="T14" s="28">
        <f t="shared" si="5"/>
        <v>0</v>
      </c>
    </row>
    <row r="15" spans="1:20" s="1" customFormat="1" ht="12.75">
      <c r="A15" s="97">
        <f t="shared" si="6"/>
        <v>2008</v>
      </c>
      <c r="B15" s="61" t="s">
        <v>72</v>
      </c>
      <c r="C15" s="98">
        <v>391.4</v>
      </c>
      <c r="D15" s="98"/>
      <c r="E15" s="98">
        <v>16.6</v>
      </c>
      <c r="F15" s="98"/>
      <c r="G15" s="98">
        <v>53.4</v>
      </c>
      <c r="H15" s="98">
        <v>2.5</v>
      </c>
      <c r="I15" s="98"/>
      <c r="J15" s="98">
        <v>280.6</v>
      </c>
      <c r="K15" s="98">
        <v>3.4000000000000004</v>
      </c>
      <c r="L15" s="27">
        <f t="shared" si="0"/>
        <v>40.799999999999955</v>
      </c>
      <c r="M15" s="98">
        <v>40.8</v>
      </c>
      <c r="N15" s="38"/>
      <c r="O15" s="63" t="s">
        <v>72</v>
      </c>
      <c r="P15" s="25">
        <f t="shared" si="1"/>
        <v>0</v>
      </c>
      <c r="Q15" s="25">
        <f t="shared" si="2"/>
        <v>0</v>
      </c>
      <c r="R15" s="25">
        <f t="shared" si="3"/>
        <v>0</v>
      </c>
      <c r="S15" s="25">
        <f t="shared" si="4"/>
        <v>0</v>
      </c>
      <c r="T15" s="28">
        <f t="shared" si="5"/>
        <v>0</v>
      </c>
    </row>
    <row r="16" spans="1:20" s="1" customFormat="1" ht="12.75">
      <c r="A16" s="97">
        <f t="shared" si="6"/>
        <v>2009</v>
      </c>
      <c r="B16" s="61" t="s">
        <v>71</v>
      </c>
      <c r="C16" s="98">
        <v>407.70000000000005</v>
      </c>
      <c r="D16" s="98"/>
      <c r="E16" s="98">
        <v>4.7</v>
      </c>
      <c r="F16" s="98"/>
      <c r="G16" s="98">
        <v>80.9</v>
      </c>
      <c r="H16" s="98">
        <v>3.6</v>
      </c>
      <c r="I16" s="98"/>
      <c r="J16" s="98">
        <v>259.4</v>
      </c>
      <c r="K16" s="98">
        <v>13.2</v>
      </c>
      <c r="L16" s="27">
        <f t="shared" si="0"/>
        <v>62.700000000000045</v>
      </c>
      <c r="M16" s="98">
        <v>62.699999999999996</v>
      </c>
      <c r="N16" s="38"/>
      <c r="O16" s="63" t="s">
        <v>71</v>
      </c>
      <c r="P16" s="25">
        <f t="shared" si="1"/>
        <v>0</v>
      </c>
      <c r="Q16" s="25">
        <f t="shared" si="2"/>
        <v>0</v>
      </c>
      <c r="R16" s="25">
        <f t="shared" si="3"/>
        <v>0</v>
      </c>
      <c r="S16" s="25">
        <f t="shared" si="4"/>
        <v>0</v>
      </c>
      <c r="T16" s="28">
        <f t="shared" si="5"/>
        <v>0</v>
      </c>
    </row>
    <row r="17" spans="1:20" s="1" customFormat="1" ht="12.75">
      <c r="A17" s="97">
        <f t="shared" si="6"/>
        <v>2010</v>
      </c>
      <c r="B17" s="61" t="s">
        <v>70</v>
      </c>
      <c r="C17" s="98">
        <v>376.4</v>
      </c>
      <c r="D17" s="98"/>
      <c r="E17" s="98">
        <v>0.9</v>
      </c>
      <c r="F17" s="98">
        <v>6</v>
      </c>
      <c r="G17" s="98">
        <v>56.099999999999994</v>
      </c>
      <c r="H17" s="98">
        <v>6.5</v>
      </c>
      <c r="I17" s="98"/>
      <c r="J17" s="98">
        <v>203.20000000000002</v>
      </c>
      <c r="K17" s="98">
        <v>41.1</v>
      </c>
      <c r="L17" s="27">
        <f t="shared" si="0"/>
        <v>110.19999999999996</v>
      </c>
      <c r="M17" s="98">
        <v>110.2</v>
      </c>
      <c r="N17" s="38"/>
      <c r="O17" s="63" t="s">
        <v>70</v>
      </c>
      <c r="P17" s="25">
        <f t="shared" si="1"/>
        <v>0</v>
      </c>
      <c r="Q17" s="25">
        <f t="shared" si="2"/>
        <v>0</v>
      </c>
      <c r="R17" s="25">
        <f t="shared" si="3"/>
        <v>0</v>
      </c>
      <c r="S17" s="25">
        <f t="shared" si="4"/>
        <v>0</v>
      </c>
      <c r="T17" s="28">
        <f t="shared" si="5"/>
        <v>0</v>
      </c>
    </row>
    <row r="18" spans="1:20" s="1" customFormat="1" ht="12.75">
      <c r="A18" s="97">
        <f t="shared" si="6"/>
        <v>2011</v>
      </c>
      <c r="B18" s="61" t="s">
        <v>69</v>
      </c>
      <c r="C18" s="98">
        <v>1321.2</v>
      </c>
      <c r="D18" s="98"/>
      <c r="E18" s="98"/>
      <c r="F18" s="98">
        <v>2</v>
      </c>
      <c r="G18" s="98">
        <v>108</v>
      </c>
      <c r="H18" s="98">
        <v>26.6</v>
      </c>
      <c r="I18" s="98"/>
      <c r="J18" s="98">
        <v>576.4</v>
      </c>
      <c r="K18" s="98">
        <v>456.29999999999995</v>
      </c>
      <c r="L18" s="27">
        <f t="shared" si="0"/>
        <v>634.8000000000001</v>
      </c>
      <c r="M18" s="98">
        <v>325.80000000000007</v>
      </c>
      <c r="N18" s="38"/>
      <c r="O18" s="63" t="s">
        <v>69</v>
      </c>
      <c r="P18" s="25">
        <f t="shared" si="1"/>
        <v>0</v>
      </c>
      <c r="Q18" s="25">
        <f t="shared" si="2"/>
        <v>0</v>
      </c>
      <c r="R18" s="25">
        <f t="shared" si="3"/>
        <v>0</v>
      </c>
      <c r="S18" s="25">
        <f t="shared" si="4"/>
        <v>0</v>
      </c>
      <c r="T18" s="28">
        <f t="shared" si="5"/>
        <v>0</v>
      </c>
    </row>
    <row r="19" spans="1:20" s="1" customFormat="1" ht="12.75">
      <c r="A19" s="97">
        <f t="shared" si="6"/>
        <v>2012</v>
      </c>
      <c r="B19" s="61" t="s">
        <v>68</v>
      </c>
      <c r="C19" s="98">
        <v>1292.6</v>
      </c>
      <c r="D19" s="98"/>
      <c r="E19" s="98"/>
      <c r="F19" s="98"/>
      <c r="G19" s="98">
        <v>19.7</v>
      </c>
      <c r="H19" s="98">
        <v>5</v>
      </c>
      <c r="I19" s="98"/>
      <c r="J19" s="98">
        <v>158.70000000000002</v>
      </c>
      <c r="K19" s="98">
        <v>106.00000000000001</v>
      </c>
      <c r="L19" s="27">
        <f t="shared" si="0"/>
        <v>1114.1999999999998</v>
      </c>
      <c r="M19" s="98">
        <v>26.4</v>
      </c>
      <c r="N19" s="38"/>
      <c r="O19" s="63" t="s">
        <v>68</v>
      </c>
      <c r="P19" s="25">
        <f t="shared" si="1"/>
        <v>0</v>
      </c>
      <c r="Q19" s="25">
        <f t="shared" si="2"/>
        <v>0</v>
      </c>
      <c r="R19" s="25">
        <f t="shared" si="3"/>
        <v>0</v>
      </c>
      <c r="S19" s="25">
        <f t="shared" si="4"/>
        <v>0</v>
      </c>
      <c r="T19" s="28">
        <f t="shared" si="5"/>
        <v>0</v>
      </c>
    </row>
    <row r="20" spans="1:20" s="1" customFormat="1" ht="12.75">
      <c r="A20" s="97">
        <f t="shared" si="6"/>
        <v>2013</v>
      </c>
      <c r="B20" s="61" t="s">
        <v>67</v>
      </c>
      <c r="C20" s="98">
        <v>1359.1</v>
      </c>
      <c r="D20" s="98">
        <v>73</v>
      </c>
      <c r="E20" s="98">
        <v>0.7</v>
      </c>
      <c r="F20" s="98"/>
      <c r="G20" s="98">
        <v>92.80000000000001</v>
      </c>
      <c r="H20" s="98">
        <v>30.2</v>
      </c>
      <c r="I20" s="98"/>
      <c r="J20" s="98">
        <v>36.2</v>
      </c>
      <c r="K20" s="98">
        <v>32.3</v>
      </c>
      <c r="L20" s="27">
        <f t="shared" si="0"/>
        <v>1302.3999999999999</v>
      </c>
      <c r="M20" s="98"/>
      <c r="N20" s="38"/>
      <c r="O20" s="63" t="s">
        <v>67</v>
      </c>
      <c r="P20" s="25">
        <f t="shared" si="1"/>
        <v>0</v>
      </c>
      <c r="Q20" s="25">
        <f t="shared" si="2"/>
        <v>0</v>
      </c>
      <c r="R20" s="25">
        <f t="shared" si="3"/>
        <v>0</v>
      </c>
      <c r="S20" s="25">
        <f t="shared" si="4"/>
        <v>0</v>
      </c>
      <c r="T20" s="28">
        <f t="shared" si="5"/>
        <v>0</v>
      </c>
    </row>
    <row r="21" spans="1:20" s="1" customFormat="1" ht="12.75">
      <c r="A21" s="97">
        <f t="shared" si="6"/>
        <v>2014</v>
      </c>
      <c r="B21" s="61" t="s">
        <v>66</v>
      </c>
      <c r="C21" s="98">
        <v>1384.9</v>
      </c>
      <c r="D21" s="98"/>
      <c r="E21" s="98"/>
      <c r="F21" s="98"/>
      <c r="G21" s="98">
        <v>13.6</v>
      </c>
      <c r="H21" s="98">
        <v>9</v>
      </c>
      <c r="I21" s="98"/>
      <c r="J21" s="98"/>
      <c r="K21" s="98"/>
      <c r="L21" s="27">
        <f t="shared" si="0"/>
        <v>1371.3000000000002</v>
      </c>
      <c r="M21" s="98"/>
      <c r="N21" s="38"/>
      <c r="O21" s="63" t="s">
        <v>66</v>
      </c>
      <c r="P21" s="25">
        <f t="shared" si="1"/>
        <v>0</v>
      </c>
      <c r="Q21" s="25">
        <f t="shared" si="2"/>
        <v>0</v>
      </c>
      <c r="R21" s="25">
        <f t="shared" si="3"/>
        <v>0</v>
      </c>
      <c r="S21" s="25">
        <f t="shared" si="4"/>
        <v>0</v>
      </c>
      <c r="T21" s="28">
        <f t="shared" si="5"/>
        <v>0</v>
      </c>
    </row>
    <row r="22" spans="1:20" s="1" customFormat="1" ht="12.75">
      <c r="A22" s="97">
        <f t="shared" si="6"/>
        <v>2015</v>
      </c>
      <c r="B22" s="61" t="s">
        <v>52</v>
      </c>
      <c r="C22" s="98">
        <v>1123.8</v>
      </c>
      <c r="D22" s="98">
        <v>70</v>
      </c>
      <c r="E22" s="98"/>
      <c r="F22" s="98"/>
      <c r="G22" s="98"/>
      <c r="H22" s="98"/>
      <c r="I22" s="98"/>
      <c r="J22" s="98"/>
      <c r="K22" s="98"/>
      <c r="L22" s="27">
        <f t="shared" si="0"/>
        <v>1193.8</v>
      </c>
      <c r="M22" s="98"/>
      <c r="N22" s="38"/>
      <c r="O22" s="63" t="s">
        <v>52</v>
      </c>
      <c r="P22" s="25">
        <f t="shared" si="1"/>
        <v>0</v>
      </c>
      <c r="Q22" s="25">
        <f t="shared" si="2"/>
        <v>0</v>
      </c>
      <c r="R22" s="25">
        <f t="shared" si="3"/>
        <v>0</v>
      </c>
      <c r="S22" s="25">
        <f t="shared" si="4"/>
        <v>0</v>
      </c>
      <c r="T22" s="28">
        <f t="shared" si="5"/>
        <v>0</v>
      </c>
    </row>
    <row r="23" spans="1:20" s="1" customFormat="1" ht="12.75">
      <c r="A23" s="99" t="str">
        <f>G8</f>
        <v>2016</v>
      </c>
      <c r="B23" s="61" t="s">
        <v>51</v>
      </c>
      <c r="C23" s="98">
        <v>1349.6</v>
      </c>
      <c r="D23" s="98"/>
      <c r="E23" s="98"/>
      <c r="F23" s="98"/>
      <c r="G23" s="98"/>
      <c r="H23" s="98"/>
      <c r="I23" s="98"/>
      <c r="J23" s="98"/>
      <c r="K23" s="98"/>
      <c r="L23" s="27">
        <f t="shared" si="0"/>
        <v>1349.6</v>
      </c>
      <c r="M23" s="98"/>
      <c r="N23" s="38"/>
      <c r="O23" s="63" t="s">
        <v>51</v>
      </c>
      <c r="P23" s="25">
        <f t="shared" si="1"/>
        <v>0</v>
      </c>
      <c r="Q23" s="25">
        <f t="shared" si="2"/>
        <v>0</v>
      </c>
      <c r="R23" s="25">
        <f t="shared" si="3"/>
        <v>0</v>
      </c>
      <c r="S23" s="25">
        <f t="shared" si="4"/>
        <v>0</v>
      </c>
      <c r="T23" s="28">
        <f t="shared" si="5"/>
        <v>0</v>
      </c>
    </row>
    <row r="24" spans="1:20" s="1" customFormat="1" ht="12.75">
      <c r="A24" s="100" t="s">
        <v>56</v>
      </c>
      <c r="B24" s="101" t="s">
        <v>48</v>
      </c>
      <c r="C24" s="29">
        <f aca="true" t="shared" si="7" ref="C24:M24">SUM(C13:C23)</f>
        <v>9902.699999999999</v>
      </c>
      <c r="D24" s="29">
        <f t="shared" si="7"/>
        <v>143</v>
      </c>
      <c r="E24" s="29">
        <f t="shared" si="7"/>
        <v>53.400000000000006</v>
      </c>
      <c r="F24" s="29">
        <f t="shared" si="7"/>
        <v>12.1</v>
      </c>
      <c r="G24" s="29">
        <f t="shared" si="7"/>
        <v>573.6</v>
      </c>
      <c r="H24" s="29">
        <f t="shared" si="7"/>
        <v>87.60000000000001</v>
      </c>
      <c r="I24" s="29">
        <f t="shared" si="7"/>
        <v>0</v>
      </c>
      <c r="J24" s="29">
        <f t="shared" si="7"/>
        <v>2117.2999999999997</v>
      </c>
      <c r="K24" s="29">
        <f t="shared" si="7"/>
        <v>667.1999999999999</v>
      </c>
      <c r="L24" s="29">
        <f t="shared" si="7"/>
        <v>7289.299999999999</v>
      </c>
      <c r="M24" s="29">
        <f t="shared" si="7"/>
        <v>675.3000000000001</v>
      </c>
      <c r="N24" s="38"/>
      <c r="O24" s="63" t="s">
        <v>48</v>
      </c>
      <c r="P24" s="25">
        <f t="shared" si="1"/>
        <v>0</v>
      </c>
      <c r="Q24" s="25">
        <f t="shared" si="2"/>
        <v>0</v>
      </c>
      <c r="R24" s="25">
        <f t="shared" si="3"/>
        <v>0</v>
      </c>
      <c r="S24" s="25">
        <f t="shared" si="4"/>
        <v>0</v>
      </c>
      <c r="T24" s="28">
        <f t="shared" si="5"/>
        <v>0</v>
      </c>
    </row>
    <row r="25" spans="1:20" s="1" customFormat="1" ht="12.75">
      <c r="A25" s="165" t="s">
        <v>65</v>
      </c>
      <c r="B25" s="165"/>
      <c r="C25" s="165"/>
      <c r="D25" s="165"/>
      <c r="E25" s="165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</row>
    <row r="26" spans="1:20" s="1" customFormat="1" ht="15">
      <c r="A26" s="66"/>
      <c r="B26" s="67"/>
      <c r="C26" s="67"/>
      <c r="D26" s="67"/>
      <c r="E26" s="102"/>
      <c r="F26" s="102"/>
      <c r="G26" s="102"/>
      <c r="H26" s="102"/>
      <c r="I26" s="102"/>
      <c r="J26" s="102"/>
      <c r="K26" s="103"/>
      <c r="L26" s="38"/>
      <c r="M26" s="38"/>
      <c r="N26" s="38"/>
      <c r="O26" s="164" t="s">
        <v>105</v>
      </c>
      <c r="P26" s="164"/>
      <c r="Q26" s="164"/>
      <c r="R26" s="164"/>
      <c r="S26" s="164"/>
      <c r="T26" s="164"/>
    </row>
    <row r="27" spans="1:20" s="1" customFormat="1" ht="12.75">
      <c r="A27" s="146" t="s">
        <v>38</v>
      </c>
      <c r="B27" s="146"/>
      <c r="C27" s="146"/>
      <c r="D27" s="56"/>
      <c r="E27" s="69"/>
      <c r="F27" s="38"/>
      <c r="G27" s="154" t="s">
        <v>188</v>
      </c>
      <c r="H27" s="154"/>
      <c r="I27" s="154"/>
      <c r="J27" s="38"/>
      <c r="K27" s="38"/>
      <c r="L27" s="154"/>
      <c r="M27" s="154"/>
      <c r="N27" s="38"/>
      <c r="O27" s="135" t="s">
        <v>89</v>
      </c>
      <c r="P27" s="135"/>
      <c r="Q27" s="135"/>
      <c r="R27" s="135"/>
      <c r="S27" s="135"/>
      <c r="T27" s="110" t="s">
        <v>106</v>
      </c>
    </row>
    <row r="28" spans="1:20" s="1" customFormat="1" ht="12.75" customHeight="1">
      <c r="A28" s="38"/>
      <c r="B28" s="69"/>
      <c r="C28" s="69"/>
      <c r="D28" s="71"/>
      <c r="E28" s="69"/>
      <c r="F28" s="38"/>
      <c r="G28" s="142" t="s">
        <v>36</v>
      </c>
      <c r="H28" s="142"/>
      <c r="I28" s="142"/>
      <c r="J28" s="38"/>
      <c r="K28" s="38"/>
      <c r="L28" s="148" t="s">
        <v>35</v>
      </c>
      <c r="M28" s="148"/>
      <c r="N28" s="38"/>
      <c r="O28" s="156" t="s">
        <v>128</v>
      </c>
      <c r="P28" s="156"/>
      <c r="Q28" s="156"/>
      <c r="R28" s="156"/>
      <c r="S28" s="156"/>
      <c r="T28" s="152">
        <f>'11-ОИП(Раздел 1)'!C18-'11-ОИП(Раздел 2)'!K24</f>
        <v>0</v>
      </c>
    </row>
    <row r="29" spans="1:20" s="1" customFormat="1" ht="26.25" customHeight="1">
      <c r="A29" s="145" t="s">
        <v>64</v>
      </c>
      <c r="B29" s="145"/>
      <c r="C29" s="145"/>
      <c r="D29" s="155" t="s">
        <v>189</v>
      </c>
      <c r="E29" s="155"/>
      <c r="F29" s="38"/>
      <c r="G29" s="154" t="s">
        <v>190</v>
      </c>
      <c r="H29" s="154"/>
      <c r="I29" s="154"/>
      <c r="J29" s="38"/>
      <c r="K29" s="38"/>
      <c r="L29" s="155"/>
      <c r="M29" s="155"/>
      <c r="N29" s="38"/>
      <c r="O29" s="156"/>
      <c r="P29" s="156"/>
      <c r="Q29" s="156"/>
      <c r="R29" s="156"/>
      <c r="S29" s="156"/>
      <c r="T29" s="153"/>
    </row>
    <row r="30" spans="1:20" s="1" customFormat="1" ht="12.75">
      <c r="A30" s="38"/>
      <c r="B30" s="69"/>
      <c r="C30" s="69"/>
      <c r="D30" s="140" t="s">
        <v>37</v>
      </c>
      <c r="E30" s="140"/>
      <c r="F30" s="38"/>
      <c r="G30" s="142" t="s">
        <v>36</v>
      </c>
      <c r="H30" s="142"/>
      <c r="I30" s="142"/>
      <c r="J30" s="38"/>
      <c r="K30" s="38"/>
      <c r="L30" s="140" t="s">
        <v>35</v>
      </c>
      <c r="M30" s="140"/>
      <c r="N30" s="38"/>
      <c r="O30" s="38"/>
      <c r="P30" s="38"/>
      <c r="Q30" s="38"/>
      <c r="R30" s="38"/>
      <c r="S30" s="38"/>
      <c r="T30" s="38"/>
    </row>
    <row r="31" spans="1:20" s="1" customFormat="1" ht="15" customHeight="1">
      <c r="A31" s="38"/>
      <c r="B31" s="69"/>
      <c r="C31" s="69"/>
      <c r="D31" s="112"/>
      <c r="E31" s="112"/>
      <c r="F31" s="38"/>
      <c r="G31" s="112"/>
      <c r="H31" s="112"/>
      <c r="I31" s="112"/>
      <c r="J31" s="38"/>
      <c r="K31" s="38"/>
      <c r="L31" s="112"/>
      <c r="M31" s="112"/>
      <c r="N31" s="38"/>
      <c r="O31" s="38"/>
      <c r="P31" s="38"/>
      <c r="Q31" s="38"/>
      <c r="R31" s="38"/>
      <c r="S31" s="38"/>
      <c r="T31" s="38"/>
    </row>
    <row r="32" spans="1:20" s="1" customFormat="1" ht="14.25">
      <c r="A32" s="106"/>
      <c r="B32" s="107"/>
      <c r="C32" s="38"/>
      <c r="D32" s="38"/>
      <c r="E32" s="38"/>
      <c r="F32" s="108"/>
      <c r="G32" s="155" t="s">
        <v>191</v>
      </c>
      <c r="H32" s="155"/>
      <c r="I32" s="155"/>
      <c r="J32" s="38"/>
      <c r="K32" s="44"/>
      <c r="L32" s="154" t="s">
        <v>192</v>
      </c>
      <c r="M32" s="154"/>
      <c r="N32" s="38"/>
      <c r="O32" s="38"/>
      <c r="P32" s="38"/>
      <c r="Q32" s="38"/>
      <c r="R32" s="38"/>
      <c r="S32" s="38"/>
      <c r="T32" s="38"/>
    </row>
    <row r="33" spans="1:20" s="1" customFormat="1" ht="24" customHeight="1">
      <c r="A33" s="74"/>
      <c r="B33" s="38"/>
      <c r="C33" s="38"/>
      <c r="D33" s="38"/>
      <c r="E33" s="38"/>
      <c r="F33" s="91"/>
      <c r="G33" s="119" t="s">
        <v>33</v>
      </c>
      <c r="H33" s="119"/>
      <c r="I33" s="119"/>
      <c r="J33" s="38"/>
      <c r="K33" s="44"/>
      <c r="L33" s="119" t="s">
        <v>32</v>
      </c>
      <c r="M33" s="119"/>
      <c r="N33" s="38"/>
      <c r="O33" s="38"/>
      <c r="P33" s="38"/>
      <c r="Q33" s="38"/>
      <c r="R33" s="38"/>
      <c r="S33" s="38"/>
      <c r="T33" s="38"/>
    </row>
  </sheetData>
  <sheetProtection sheet="1" objects="1" scenarios="1"/>
  <mergeCells count="36">
    <mergeCell ref="O11:T11"/>
    <mergeCell ref="O26:T26"/>
    <mergeCell ref="A10:A11"/>
    <mergeCell ref="L10:M10"/>
    <mergeCell ref="G27:I27"/>
    <mergeCell ref="G28:I28"/>
    <mergeCell ref="C10:C11"/>
    <mergeCell ref="D10:D11"/>
    <mergeCell ref="A25:E25"/>
    <mergeCell ref="O27:S27"/>
    <mergeCell ref="C2:K2"/>
    <mergeCell ref="C3:K3"/>
    <mergeCell ref="F10:F11"/>
    <mergeCell ref="G10:I10"/>
    <mergeCell ref="J10:K10"/>
    <mergeCell ref="E10:E11"/>
    <mergeCell ref="A7:M7"/>
    <mergeCell ref="C4:K4"/>
    <mergeCell ref="B10:B11"/>
    <mergeCell ref="C5:K5"/>
    <mergeCell ref="A29:C29"/>
    <mergeCell ref="A27:C27"/>
    <mergeCell ref="D29:E29"/>
    <mergeCell ref="L28:M28"/>
    <mergeCell ref="L27:M27"/>
    <mergeCell ref="L29:M29"/>
    <mergeCell ref="G29:I29"/>
    <mergeCell ref="T28:T29"/>
    <mergeCell ref="L33:M33"/>
    <mergeCell ref="D30:E30"/>
    <mergeCell ref="L30:M30"/>
    <mergeCell ref="L32:M32"/>
    <mergeCell ref="G30:I30"/>
    <mergeCell ref="G32:I32"/>
    <mergeCell ref="G33:I33"/>
    <mergeCell ref="O28:S29"/>
  </mergeCells>
  <dataValidations count="1">
    <dataValidation allowBlank="1" prompt="Выберите год" errorTitle="ОШИБКА!" error="Воспользуйтесь выпадающим списком" sqref="G8"/>
  </dataValidations>
  <printOptions horizontalCentered="1"/>
  <pageMargins left="0.22" right="0.24" top="0.26" bottom="0.29" header="0.17" footer="0.17"/>
  <pageSetup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2"/>
  <dimension ref="A1:Y56"/>
  <sheetViews>
    <sheetView showZeros="0" zoomScaleSheetLayoutView="100" zoomScalePageLayoutView="0" workbookViewId="0" topLeftCell="C19">
      <selection activeCell="J53" sqref="J53"/>
    </sheetView>
  </sheetViews>
  <sheetFormatPr defaultColWidth="9.140625" defaultRowHeight="15"/>
  <cols>
    <col min="1" max="1" width="20.8515625" style="23" bestFit="1" customWidth="1"/>
    <col min="2" max="2" width="7.00390625" style="23" customWidth="1"/>
    <col min="3" max="12" width="12.57421875" style="23" customWidth="1"/>
    <col min="13" max="14" width="9.140625" style="23" customWidth="1"/>
    <col min="15" max="25" width="11.28125" style="23" customWidth="1"/>
    <col min="26" max="16384" width="9.140625" style="23" customWidth="1"/>
  </cols>
  <sheetData>
    <row r="1" spans="1:25" ht="14.25">
      <c r="A1" s="33" t="s">
        <v>156</v>
      </c>
      <c r="B1" s="34" t="s">
        <v>63</v>
      </c>
      <c r="C1" s="75" t="str">
        <f>'11-ОИП(Раздел 1)'!C1</f>
        <v>030</v>
      </c>
      <c r="D1" s="76" t="str">
        <f>'11-ОИП(Раздел 1)'!D1</f>
        <v>03098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</row>
    <row r="2" spans="1:25" s="1" customFormat="1" ht="15">
      <c r="A2" s="44"/>
      <c r="B2" s="44"/>
      <c r="C2" s="157" t="str">
        <f>'11-ОИП(Раздел 1)'!B7</f>
        <v>Липецкая обл. Управление ЛХ</v>
      </c>
      <c r="D2" s="157"/>
      <c r="E2" s="157"/>
      <c r="F2" s="157"/>
      <c r="G2" s="157"/>
      <c r="H2" s="157"/>
      <c r="I2" s="157"/>
      <c r="J2" s="157"/>
      <c r="K2" s="157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</row>
    <row r="3" spans="1:25" s="1" customFormat="1" ht="12.75" customHeight="1">
      <c r="A3" s="44"/>
      <c r="B3" s="44"/>
      <c r="C3" s="118" t="s">
        <v>113</v>
      </c>
      <c r="D3" s="118"/>
      <c r="E3" s="118"/>
      <c r="F3" s="118"/>
      <c r="G3" s="118"/>
      <c r="H3" s="118"/>
      <c r="I3" s="118"/>
      <c r="J3" s="118"/>
      <c r="K3" s="11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</row>
    <row r="4" spans="1:25" s="1" customFormat="1" ht="15">
      <c r="A4" s="44"/>
      <c r="B4" s="44"/>
      <c r="C4" s="157" t="str">
        <f>'11-ОИП(Раздел 1)'!B9</f>
        <v>Аппарат управления</v>
      </c>
      <c r="D4" s="157"/>
      <c r="E4" s="157"/>
      <c r="F4" s="157"/>
      <c r="G4" s="157"/>
      <c r="H4" s="157"/>
      <c r="I4" s="157"/>
      <c r="J4" s="157"/>
      <c r="K4" s="157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</row>
    <row r="5" spans="1:25" s="1" customFormat="1" ht="14.25">
      <c r="A5" s="44"/>
      <c r="B5" s="44"/>
      <c r="C5" s="118" t="s">
        <v>77</v>
      </c>
      <c r="D5" s="118"/>
      <c r="E5" s="118"/>
      <c r="F5" s="118"/>
      <c r="G5" s="118"/>
      <c r="H5" s="118"/>
      <c r="I5" s="118"/>
      <c r="J5" s="118"/>
      <c r="K5" s="11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</row>
    <row r="6" spans="1:25" s="1" customFormat="1" ht="14.25">
      <c r="A6" s="44"/>
      <c r="B6" s="44"/>
      <c r="C6" s="77"/>
      <c r="D6" s="77"/>
      <c r="E6" s="77"/>
      <c r="F6" s="77"/>
      <c r="G6" s="77"/>
      <c r="H6" s="77"/>
      <c r="I6" s="77"/>
      <c r="J6" s="77"/>
      <c r="K6" s="77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</row>
    <row r="7" spans="1:25" ht="35.25" customHeight="1">
      <c r="A7" s="163" t="s">
        <v>158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</row>
    <row r="8" spans="1:25" s="2" customFormat="1" ht="18" customHeight="1">
      <c r="A8" s="79"/>
      <c r="B8" s="79"/>
      <c r="C8" s="79"/>
      <c r="D8" s="79"/>
      <c r="E8" s="79"/>
      <c r="F8" s="49" t="s">
        <v>61</v>
      </c>
      <c r="G8" s="80" t="str">
        <f>'11-ОИП(Раздел 1)'!E12</f>
        <v>2016</v>
      </c>
      <c r="H8" s="51" t="s">
        <v>60</v>
      </c>
      <c r="I8" s="79"/>
      <c r="J8" s="79"/>
      <c r="K8" s="79"/>
      <c r="L8" s="79"/>
      <c r="M8" s="79"/>
      <c r="N8" s="79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</row>
    <row r="9" spans="1:25" ht="14.25">
      <c r="A9" s="81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</row>
    <row r="10" spans="1:25" ht="40.5" customHeight="1">
      <c r="A10" s="172" t="s">
        <v>131</v>
      </c>
      <c r="B10" s="172" t="s">
        <v>57</v>
      </c>
      <c r="C10" s="170" t="s">
        <v>132</v>
      </c>
      <c r="D10" s="179"/>
      <c r="E10" s="179"/>
      <c r="F10" s="171"/>
      <c r="G10" s="170" t="s">
        <v>133</v>
      </c>
      <c r="H10" s="179"/>
      <c r="I10" s="179"/>
      <c r="J10" s="171"/>
      <c r="K10" s="170" t="s">
        <v>134</v>
      </c>
      <c r="L10" s="171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</row>
    <row r="11" spans="1:25" ht="25.5" customHeight="1">
      <c r="A11" s="178"/>
      <c r="B11" s="178"/>
      <c r="C11" s="172" t="s">
        <v>55</v>
      </c>
      <c r="D11" s="174" t="s">
        <v>135</v>
      </c>
      <c r="E11" s="176" t="s">
        <v>136</v>
      </c>
      <c r="F11" s="177"/>
      <c r="G11" s="172" t="s">
        <v>55</v>
      </c>
      <c r="H11" s="172" t="s">
        <v>137</v>
      </c>
      <c r="I11" s="170" t="s">
        <v>136</v>
      </c>
      <c r="J11" s="171"/>
      <c r="K11" s="172" t="s">
        <v>55</v>
      </c>
      <c r="L11" s="174" t="s">
        <v>138</v>
      </c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</row>
    <row r="12" spans="1:25" ht="64.5" customHeight="1">
      <c r="A12" s="173"/>
      <c r="B12" s="173"/>
      <c r="C12" s="173"/>
      <c r="D12" s="175"/>
      <c r="E12" s="82" t="s">
        <v>139</v>
      </c>
      <c r="F12" s="82" t="s">
        <v>140</v>
      </c>
      <c r="G12" s="173"/>
      <c r="H12" s="173"/>
      <c r="I12" s="83" t="s">
        <v>139</v>
      </c>
      <c r="J12" s="83" t="s">
        <v>137</v>
      </c>
      <c r="K12" s="173"/>
      <c r="L12" s="175"/>
      <c r="M12" s="78"/>
      <c r="N12" s="166" t="s">
        <v>83</v>
      </c>
      <c r="O12" s="167"/>
      <c r="P12" s="167"/>
      <c r="Q12" s="167"/>
      <c r="R12" s="167"/>
      <c r="S12" s="167"/>
      <c r="T12" s="167"/>
      <c r="U12" s="168"/>
      <c r="V12" s="78"/>
      <c r="W12" s="78"/>
      <c r="X12" s="78"/>
      <c r="Y12" s="78"/>
    </row>
    <row r="13" spans="1:25" ht="14.25">
      <c r="A13" s="83" t="s">
        <v>54</v>
      </c>
      <c r="B13" s="83" t="s">
        <v>53</v>
      </c>
      <c r="C13" s="83">
        <v>1</v>
      </c>
      <c r="D13" s="83">
        <v>2</v>
      </c>
      <c r="E13" s="83">
        <v>3</v>
      </c>
      <c r="F13" s="83">
        <v>4</v>
      </c>
      <c r="G13" s="83">
        <v>5</v>
      </c>
      <c r="H13" s="83">
        <v>6</v>
      </c>
      <c r="I13" s="83">
        <v>7</v>
      </c>
      <c r="J13" s="83">
        <v>8</v>
      </c>
      <c r="K13" s="83">
        <v>9</v>
      </c>
      <c r="L13" s="83">
        <v>10</v>
      </c>
      <c r="M13" s="78"/>
      <c r="N13" s="110" t="s">
        <v>84</v>
      </c>
      <c r="O13" s="110" t="s">
        <v>85</v>
      </c>
      <c r="P13" s="110" t="s">
        <v>141</v>
      </c>
      <c r="Q13" s="110" t="s">
        <v>86</v>
      </c>
      <c r="R13" s="110" t="s">
        <v>87</v>
      </c>
      <c r="S13" s="110" t="s">
        <v>102</v>
      </c>
      <c r="T13" s="110" t="s">
        <v>88</v>
      </c>
      <c r="U13" s="110" t="s">
        <v>142</v>
      </c>
      <c r="V13" s="78"/>
      <c r="W13" s="78"/>
      <c r="X13" s="78"/>
      <c r="Y13" s="78"/>
    </row>
    <row r="14" spans="1:25" ht="14.25">
      <c r="A14" s="85" t="s">
        <v>143</v>
      </c>
      <c r="B14" s="86" t="s">
        <v>74</v>
      </c>
      <c r="C14" s="31">
        <v>1209.5</v>
      </c>
      <c r="D14" s="31">
        <v>47.3</v>
      </c>
      <c r="E14" s="31"/>
      <c r="F14" s="31"/>
      <c r="G14" s="31">
        <v>512.5</v>
      </c>
      <c r="H14" s="31">
        <v>16</v>
      </c>
      <c r="I14" s="31"/>
      <c r="J14" s="31"/>
      <c r="K14" s="31">
        <v>9976.9</v>
      </c>
      <c r="L14" s="31"/>
      <c r="M14" s="78"/>
      <c r="N14" s="87" t="s">
        <v>74</v>
      </c>
      <c r="O14" s="30">
        <f>IF(C14&gt;=D14,0,C14-D14)</f>
        <v>0</v>
      </c>
      <c r="P14" s="30">
        <f>IF(C14&gt;=E14,0,C14-E14)</f>
        <v>0</v>
      </c>
      <c r="Q14" s="30">
        <f>IF(E14&gt;=F14,0,E14-F14)</f>
        <v>0</v>
      </c>
      <c r="R14" s="30">
        <f>IF(G14&gt;=H14,0,G14-H14)</f>
        <v>0</v>
      </c>
      <c r="S14" s="30">
        <f>IF(G14&gt;=I14,0,G14-I14)</f>
        <v>0</v>
      </c>
      <c r="T14" s="30">
        <f>IF(I14&gt;=J14,0,I14-J14)</f>
        <v>0</v>
      </c>
      <c r="U14" s="30">
        <f>IF(K14&gt;=L14,0,K14-L14)</f>
        <v>0</v>
      </c>
      <c r="V14" s="78"/>
      <c r="W14" s="78"/>
      <c r="X14" s="78"/>
      <c r="Y14" s="78"/>
    </row>
    <row r="15" spans="1:25" ht="14.25">
      <c r="A15" s="85" t="s">
        <v>144</v>
      </c>
      <c r="B15" s="86" t="s">
        <v>73</v>
      </c>
      <c r="C15" s="31">
        <v>2.1</v>
      </c>
      <c r="D15" s="31"/>
      <c r="E15" s="31"/>
      <c r="F15" s="31"/>
      <c r="G15" s="31"/>
      <c r="H15" s="31"/>
      <c r="I15" s="31"/>
      <c r="J15" s="31"/>
      <c r="K15" s="31">
        <v>2.1</v>
      </c>
      <c r="L15" s="31"/>
      <c r="M15" s="78"/>
      <c r="N15" s="87" t="s">
        <v>73</v>
      </c>
      <c r="O15" s="30">
        <f aca="true" t="shared" si="0" ref="O15:O24">IF(C15&gt;=D15,0,C15-D15)</f>
        <v>0</v>
      </c>
      <c r="P15" s="30">
        <f aca="true" t="shared" si="1" ref="P15:P24">IF(C15&gt;=E15,0,C15-E15)</f>
        <v>0</v>
      </c>
      <c r="Q15" s="30">
        <f aca="true" t="shared" si="2" ref="Q15:Q24">IF(E15&gt;=F15,0,E15-F15)</f>
        <v>0</v>
      </c>
      <c r="R15" s="30">
        <f aca="true" t="shared" si="3" ref="R15:R24">IF(G15&gt;=H15,0,G15-H15)</f>
        <v>0</v>
      </c>
      <c r="S15" s="30">
        <f aca="true" t="shared" si="4" ref="S15:S24">IF(G15&gt;=I15,0,G15-I15)</f>
        <v>0</v>
      </c>
      <c r="T15" s="30">
        <f aca="true" t="shared" si="5" ref="T15:T24">IF(I15&gt;=J15,0,I15-J15)</f>
        <v>0</v>
      </c>
      <c r="U15" s="30">
        <f aca="true" t="shared" si="6" ref="U15:U24">IF(K15&gt;=L15,0,K15-L15)</f>
        <v>0</v>
      </c>
      <c r="V15" s="78"/>
      <c r="W15" s="78"/>
      <c r="X15" s="78"/>
      <c r="Y15" s="78"/>
    </row>
    <row r="16" spans="1:25" ht="14.25">
      <c r="A16" s="85" t="s">
        <v>145</v>
      </c>
      <c r="B16" s="86" t="s">
        <v>72</v>
      </c>
      <c r="C16" s="31"/>
      <c r="D16" s="31"/>
      <c r="E16" s="31"/>
      <c r="F16" s="31"/>
      <c r="G16" s="31"/>
      <c r="H16" s="31"/>
      <c r="I16" s="31"/>
      <c r="J16" s="31"/>
      <c r="K16" s="31">
        <v>0.1</v>
      </c>
      <c r="L16" s="31"/>
      <c r="M16" s="78"/>
      <c r="N16" s="87" t="s">
        <v>72</v>
      </c>
      <c r="O16" s="30">
        <f t="shared" si="0"/>
        <v>0</v>
      </c>
      <c r="P16" s="30">
        <f t="shared" si="1"/>
        <v>0</v>
      </c>
      <c r="Q16" s="30">
        <f t="shared" si="2"/>
        <v>0</v>
      </c>
      <c r="R16" s="30">
        <f t="shared" si="3"/>
        <v>0</v>
      </c>
      <c r="S16" s="30">
        <f t="shared" si="4"/>
        <v>0</v>
      </c>
      <c r="T16" s="30">
        <f t="shared" si="5"/>
        <v>0</v>
      </c>
      <c r="U16" s="30">
        <f t="shared" si="6"/>
        <v>0</v>
      </c>
      <c r="V16" s="78"/>
      <c r="W16" s="78"/>
      <c r="X16" s="78"/>
      <c r="Y16" s="78"/>
    </row>
    <row r="17" spans="1:25" ht="14.25">
      <c r="A17" s="85" t="s">
        <v>146</v>
      </c>
      <c r="B17" s="86" t="s">
        <v>71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78"/>
      <c r="N17" s="87" t="s">
        <v>71</v>
      </c>
      <c r="O17" s="30">
        <f t="shared" si="0"/>
        <v>0</v>
      </c>
      <c r="P17" s="30">
        <f t="shared" si="1"/>
        <v>0</v>
      </c>
      <c r="Q17" s="30">
        <f t="shared" si="2"/>
        <v>0</v>
      </c>
      <c r="R17" s="30">
        <f t="shared" si="3"/>
        <v>0</v>
      </c>
      <c r="S17" s="30">
        <f t="shared" si="4"/>
        <v>0</v>
      </c>
      <c r="T17" s="30">
        <f t="shared" si="5"/>
        <v>0</v>
      </c>
      <c r="U17" s="30">
        <f t="shared" si="6"/>
        <v>0</v>
      </c>
      <c r="V17" s="78"/>
      <c r="W17" s="78"/>
      <c r="X17" s="78"/>
      <c r="Y17" s="78"/>
    </row>
    <row r="18" spans="1:25" ht="14.25">
      <c r="A18" s="85" t="s">
        <v>147</v>
      </c>
      <c r="B18" s="86" t="s">
        <v>70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78"/>
      <c r="N18" s="87" t="s">
        <v>70</v>
      </c>
      <c r="O18" s="30">
        <f t="shared" si="0"/>
        <v>0</v>
      </c>
      <c r="P18" s="30">
        <f t="shared" si="1"/>
        <v>0</v>
      </c>
      <c r="Q18" s="30">
        <f t="shared" si="2"/>
        <v>0</v>
      </c>
      <c r="R18" s="30">
        <f t="shared" si="3"/>
        <v>0</v>
      </c>
      <c r="S18" s="30">
        <f t="shared" si="4"/>
        <v>0</v>
      </c>
      <c r="T18" s="30">
        <f t="shared" si="5"/>
        <v>0</v>
      </c>
      <c r="U18" s="30">
        <f t="shared" si="6"/>
        <v>0</v>
      </c>
      <c r="V18" s="78"/>
      <c r="W18" s="78"/>
      <c r="X18" s="78"/>
      <c r="Y18" s="78"/>
    </row>
    <row r="19" spans="1:25" ht="14.25">
      <c r="A19" s="85" t="s">
        <v>148</v>
      </c>
      <c r="B19" s="86" t="s">
        <v>69</v>
      </c>
      <c r="C19" s="31">
        <v>92.2</v>
      </c>
      <c r="D19" s="31"/>
      <c r="E19" s="31"/>
      <c r="F19" s="31"/>
      <c r="G19" s="31">
        <v>13089</v>
      </c>
      <c r="H19" s="31"/>
      <c r="I19" s="31"/>
      <c r="J19" s="31"/>
      <c r="K19" s="31">
        <v>583.5</v>
      </c>
      <c r="L19" s="31"/>
      <c r="M19" s="78"/>
      <c r="N19" s="87" t="s">
        <v>69</v>
      </c>
      <c r="O19" s="30">
        <f t="shared" si="0"/>
        <v>0</v>
      </c>
      <c r="P19" s="30">
        <f t="shared" si="1"/>
        <v>0</v>
      </c>
      <c r="Q19" s="30">
        <f t="shared" si="2"/>
        <v>0</v>
      </c>
      <c r="R19" s="30">
        <f t="shared" si="3"/>
        <v>0</v>
      </c>
      <c r="S19" s="30">
        <f t="shared" si="4"/>
        <v>0</v>
      </c>
      <c r="T19" s="30">
        <f t="shared" si="5"/>
        <v>0</v>
      </c>
      <c r="U19" s="30">
        <f t="shared" si="6"/>
        <v>0</v>
      </c>
      <c r="V19" s="78"/>
      <c r="W19" s="78"/>
      <c r="X19" s="78"/>
      <c r="Y19" s="78"/>
    </row>
    <row r="20" spans="1:25" ht="14.25">
      <c r="A20" s="85" t="s">
        <v>149</v>
      </c>
      <c r="B20" s="86" t="s">
        <v>68</v>
      </c>
      <c r="C20" s="31"/>
      <c r="D20" s="31"/>
      <c r="E20" s="31"/>
      <c r="F20" s="31"/>
      <c r="G20" s="31"/>
      <c r="H20" s="31"/>
      <c r="I20" s="31"/>
      <c r="J20" s="31"/>
      <c r="K20" s="31">
        <v>15</v>
      </c>
      <c r="L20" s="31"/>
      <c r="M20" s="78"/>
      <c r="N20" s="87" t="s">
        <v>68</v>
      </c>
      <c r="O20" s="30">
        <f t="shared" si="0"/>
        <v>0</v>
      </c>
      <c r="P20" s="30">
        <f t="shared" si="1"/>
        <v>0</v>
      </c>
      <c r="Q20" s="30">
        <f t="shared" si="2"/>
        <v>0</v>
      </c>
      <c r="R20" s="30">
        <f t="shared" si="3"/>
        <v>0</v>
      </c>
      <c r="S20" s="30">
        <f t="shared" si="4"/>
        <v>0</v>
      </c>
      <c r="T20" s="30">
        <f t="shared" si="5"/>
        <v>0</v>
      </c>
      <c r="U20" s="30">
        <f t="shared" si="6"/>
        <v>0</v>
      </c>
      <c r="V20" s="78"/>
      <c r="W20" s="78"/>
      <c r="X20" s="78"/>
      <c r="Y20" s="78"/>
    </row>
    <row r="21" spans="1:25" ht="14.25">
      <c r="A21" s="85" t="s">
        <v>150</v>
      </c>
      <c r="B21" s="86" t="s">
        <v>67</v>
      </c>
      <c r="C21" s="31">
        <v>0.9</v>
      </c>
      <c r="D21" s="31"/>
      <c r="E21" s="31"/>
      <c r="F21" s="31"/>
      <c r="G21" s="31">
        <v>10</v>
      </c>
      <c r="H21" s="31"/>
      <c r="I21" s="31"/>
      <c r="J21" s="31"/>
      <c r="K21" s="31">
        <v>171.9</v>
      </c>
      <c r="L21" s="31"/>
      <c r="M21" s="78"/>
      <c r="N21" s="87" t="s">
        <v>67</v>
      </c>
      <c r="O21" s="30">
        <f t="shared" si="0"/>
        <v>0</v>
      </c>
      <c r="P21" s="30">
        <f t="shared" si="1"/>
        <v>0</v>
      </c>
      <c r="Q21" s="30">
        <f t="shared" si="2"/>
        <v>0</v>
      </c>
      <c r="R21" s="30">
        <f t="shared" si="3"/>
        <v>0</v>
      </c>
      <c r="S21" s="30">
        <f t="shared" si="4"/>
        <v>0</v>
      </c>
      <c r="T21" s="30">
        <f t="shared" si="5"/>
        <v>0</v>
      </c>
      <c r="U21" s="30">
        <f t="shared" si="6"/>
        <v>0</v>
      </c>
      <c r="V21" s="78"/>
      <c r="W21" s="78"/>
      <c r="X21" s="78"/>
      <c r="Y21" s="78"/>
    </row>
    <row r="22" spans="1:25" ht="14.25">
      <c r="A22" s="85" t="s">
        <v>151</v>
      </c>
      <c r="B22" s="86" t="s">
        <v>66</v>
      </c>
      <c r="C22" s="31">
        <v>37.7</v>
      </c>
      <c r="D22" s="31"/>
      <c r="E22" s="31"/>
      <c r="F22" s="31"/>
      <c r="G22" s="31">
        <v>888</v>
      </c>
      <c r="H22" s="31"/>
      <c r="I22" s="31"/>
      <c r="J22" s="31"/>
      <c r="K22" s="31">
        <v>587</v>
      </c>
      <c r="L22" s="31"/>
      <c r="M22" s="78"/>
      <c r="N22" s="87" t="s">
        <v>66</v>
      </c>
      <c r="O22" s="30">
        <f t="shared" si="0"/>
        <v>0</v>
      </c>
      <c r="P22" s="30">
        <f t="shared" si="1"/>
        <v>0</v>
      </c>
      <c r="Q22" s="30">
        <f t="shared" si="2"/>
        <v>0</v>
      </c>
      <c r="R22" s="30">
        <f t="shared" si="3"/>
        <v>0</v>
      </c>
      <c r="S22" s="30">
        <f t="shared" si="4"/>
        <v>0</v>
      </c>
      <c r="T22" s="30">
        <f t="shared" si="5"/>
        <v>0</v>
      </c>
      <c r="U22" s="30">
        <f t="shared" si="6"/>
        <v>0</v>
      </c>
      <c r="V22" s="78"/>
      <c r="W22" s="78"/>
      <c r="X22" s="78"/>
      <c r="Y22" s="78"/>
    </row>
    <row r="23" spans="1:25" ht="15.75">
      <c r="A23" s="85" t="s">
        <v>155</v>
      </c>
      <c r="B23" s="86" t="s">
        <v>52</v>
      </c>
      <c r="C23" s="31">
        <v>7.2</v>
      </c>
      <c r="D23" s="31"/>
      <c r="E23" s="31"/>
      <c r="F23" s="31"/>
      <c r="G23" s="31">
        <v>1562</v>
      </c>
      <c r="H23" s="31"/>
      <c r="I23" s="31"/>
      <c r="J23" s="31"/>
      <c r="K23" s="31">
        <v>71.52</v>
      </c>
      <c r="L23" s="31"/>
      <c r="M23" s="78"/>
      <c r="N23" s="87" t="s">
        <v>52</v>
      </c>
      <c r="O23" s="30">
        <f t="shared" si="0"/>
        <v>0</v>
      </c>
      <c r="P23" s="30">
        <f t="shared" si="1"/>
        <v>0</v>
      </c>
      <c r="Q23" s="30">
        <f t="shared" si="2"/>
        <v>0</v>
      </c>
      <c r="R23" s="30">
        <f t="shared" si="3"/>
        <v>0</v>
      </c>
      <c r="S23" s="30">
        <f t="shared" si="4"/>
        <v>0</v>
      </c>
      <c r="T23" s="30">
        <f t="shared" si="5"/>
        <v>0</v>
      </c>
      <c r="U23" s="30">
        <f t="shared" si="6"/>
        <v>0</v>
      </c>
      <c r="V23" s="78"/>
      <c r="W23" s="78"/>
      <c r="X23" s="78"/>
      <c r="Y23" s="78"/>
    </row>
    <row r="24" spans="1:25" ht="14.25">
      <c r="A24" s="88" t="s">
        <v>56</v>
      </c>
      <c r="B24" s="89">
        <v>11</v>
      </c>
      <c r="C24" s="32">
        <f aca="true" t="shared" si="7" ref="C24:L24">SUM(C14:C23)</f>
        <v>1349.6000000000001</v>
      </c>
      <c r="D24" s="32">
        <f t="shared" si="7"/>
        <v>47.3</v>
      </c>
      <c r="E24" s="32">
        <f t="shared" si="7"/>
        <v>0</v>
      </c>
      <c r="F24" s="32">
        <f t="shared" si="7"/>
        <v>0</v>
      </c>
      <c r="G24" s="32">
        <f t="shared" si="7"/>
        <v>16061.5</v>
      </c>
      <c r="H24" s="32">
        <f t="shared" si="7"/>
        <v>16</v>
      </c>
      <c r="I24" s="32">
        <f t="shared" si="7"/>
        <v>0</v>
      </c>
      <c r="J24" s="32">
        <f t="shared" si="7"/>
        <v>0</v>
      </c>
      <c r="K24" s="32">
        <f t="shared" si="7"/>
        <v>11408.02</v>
      </c>
      <c r="L24" s="32">
        <f t="shared" si="7"/>
        <v>0</v>
      </c>
      <c r="M24" s="78"/>
      <c r="N24" s="87">
        <v>11</v>
      </c>
      <c r="O24" s="30">
        <f t="shared" si="0"/>
        <v>0</v>
      </c>
      <c r="P24" s="30">
        <f t="shared" si="1"/>
        <v>0</v>
      </c>
      <c r="Q24" s="30">
        <f t="shared" si="2"/>
        <v>0</v>
      </c>
      <c r="R24" s="30">
        <f t="shared" si="3"/>
        <v>0</v>
      </c>
      <c r="S24" s="30">
        <f t="shared" si="4"/>
        <v>0</v>
      </c>
      <c r="T24" s="30">
        <f t="shared" si="5"/>
        <v>0</v>
      </c>
      <c r="U24" s="30">
        <f t="shared" si="6"/>
        <v>0</v>
      </c>
      <c r="V24" s="78"/>
      <c r="W24" s="78"/>
      <c r="X24" s="78"/>
      <c r="Y24" s="78"/>
    </row>
    <row r="25" spans="1:25" ht="13.5" customHeight="1">
      <c r="A25" s="81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</row>
    <row r="26" spans="1:25" ht="30" customHeight="1">
      <c r="A26" s="169" t="s">
        <v>154</v>
      </c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78"/>
      <c r="N26" s="164" t="s">
        <v>105</v>
      </c>
      <c r="O26" s="164"/>
      <c r="P26" s="164"/>
      <c r="Q26" s="164"/>
      <c r="R26" s="164"/>
      <c r="S26" s="164"/>
      <c r="T26" s="164"/>
      <c r="U26" s="164"/>
      <c r="V26" s="78"/>
      <c r="W26" s="78"/>
      <c r="X26" s="78"/>
      <c r="Y26" s="78"/>
    </row>
    <row r="27" spans="1:25" ht="11.25" customHeight="1">
      <c r="A27" s="81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135" t="s">
        <v>180</v>
      </c>
      <c r="O27" s="135"/>
      <c r="P27" s="135"/>
      <c r="Q27" s="135"/>
      <c r="R27" s="135"/>
      <c r="S27" s="135" t="s">
        <v>181</v>
      </c>
      <c r="T27" s="135"/>
      <c r="U27" s="135"/>
      <c r="V27" s="78"/>
      <c r="W27" s="78"/>
      <c r="X27" s="78"/>
      <c r="Y27" s="78"/>
    </row>
    <row r="28" spans="1:25" ht="15" customHeight="1">
      <c r="A28" s="146" t="s">
        <v>38</v>
      </c>
      <c r="B28" s="146"/>
      <c r="C28" s="146"/>
      <c r="D28" s="56"/>
      <c r="E28" s="69"/>
      <c r="F28" s="38"/>
      <c r="G28" s="154" t="s">
        <v>188</v>
      </c>
      <c r="H28" s="154"/>
      <c r="I28" s="154"/>
      <c r="J28" s="38"/>
      <c r="K28" s="154"/>
      <c r="L28" s="154"/>
      <c r="M28" s="78"/>
      <c r="N28" s="156" t="s">
        <v>183</v>
      </c>
      <c r="O28" s="156"/>
      <c r="P28" s="156"/>
      <c r="Q28" s="156"/>
      <c r="R28" s="156"/>
      <c r="S28" s="185">
        <f>C24-'11-ОИП(Раздел 2)'!C23</f>
        <v>0</v>
      </c>
      <c r="T28" s="185"/>
      <c r="U28" s="185"/>
      <c r="V28" s="78"/>
      <c r="W28" s="78"/>
      <c r="X28" s="78"/>
      <c r="Y28" s="78"/>
    </row>
    <row r="29" spans="1:25" ht="15" customHeight="1">
      <c r="A29" s="38"/>
      <c r="B29" s="69"/>
      <c r="C29" s="69"/>
      <c r="D29" s="71"/>
      <c r="E29" s="69"/>
      <c r="F29" s="38"/>
      <c r="G29" s="142" t="s">
        <v>36</v>
      </c>
      <c r="H29" s="142"/>
      <c r="I29" s="142"/>
      <c r="J29" s="38"/>
      <c r="K29" s="148" t="s">
        <v>35</v>
      </c>
      <c r="L29" s="148"/>
      <c r="M29" s="78"/>
      <c r="N29" s="156"/>
      <c r="O29" s="156"/>
      <c r="P29" s="156"/>
      <c r="Q29" s="156"/>
      <c r="R29" s="156"/>
      <c r="S29" s="185"/>
      <c r="T29" s="185"/>
      <c r="U29" s="185"/>
      <c r="V29" s="78"/>
      <c r="W29" s="78"/>
      <c r="X29" s="78"/>
      <c r="Y29" s="78"/>
    </row>
    <row r="30" spans="1:25" ht="33" customHeight="1">
      <c r="A30" s="145" t="s">
        <v>64</v>
      </c>
      <c r="B30" s="145"/>
      <c r="C30" s="145"/>
      <c r="D30" s="155" t="s">
        <v>189</v>
      </c>
      <c r="E30" s="155"/>
      <c r="F30" s="38"/>
      <c r="G30" s="154" t="s">
        <v>190</v>
      </c>
      <c r="H30" s="154"/>
      <c r="I30" s="154"/>
      <c r="J30" s="38"/>
      <c r="K30" s="155"/>
      <c r="L30" s="155"/>
      <c r="M30" s="78"/>
      <c r="N30" s="184" t="s">
        <v>179</v>
      </c>
      <c r="O30" s="184"/>
      <c r="P30" s="184"/>
      <c r="Q30" s="184"/>
      <c r="R30" s="184"/>
      <c r="S30" s="186" t="str">
        <f>IF(OR($C$23*2&gt;$C$24,$G$23*2&gt;$G$24,$K$23*2&gt;$K$24),IF(SUMSQ(C41:L41)=0,"Необходимо заполнить таблицу с расшифровкой",IF(SUMSQ(O41:U47,P51:Y52)=0,0,"Таблица с расшифровкой содержит ошибки, указанные в протоколе контроля")),"Расшифровка не требуется")</f>
        <v>Расшифровка не требуется</v>
      </c>
      <c r="T30" s="187"/>
      <c r="U30" s="188"/>
      <c r="V30" s="78"/>
      <c r="W30" s="78"/>
      <c r="X30" s="78"/>
      <c r="Y30" s="78"/>
    </row>
    <row r="31" spans="1:25" ht="15" customHeight="1">
      <c r="A31" s="38"/>
      <c r="B31" s="69"/>
      <c r="C31" s="69"/>
      <c r="D31" s="140" t="s">
        <v>37</v>
      </c>
      <c r="E31" s="140"/>
      <c r="F31" s="38"/>
      <c r="G31" s="142" t="s">
        <v>36</v>
      </c>
      <c r="H31" s="142"/>
      <c r="I31" s="142"/>
      <c r="J31" s="38"/>
      <c r="K31" s="140" t="s">
        <v>35</v>
      </c>
      <c r="L31" s="140"/>
      <c r="M31" s="78"/>
      <c r="N31" s="184"/>
      <c r="O31" s="184"/>
      <c r="P31" s="184"/>
      <c r="Q31" s="184"/>
      <c r="R31" s="184"/>
      <c r="S31" s="189"/>
      <c r="T31" s="190"/>
      <c r="U31" s="191"/>
      <c r="V31" s="78"/>
      <c r="W31" s="78"/>
      <c r="X31" s="78"/>
      <c r="Y31" s="78"/>
    </row>
    <row r="32" spans="1:25" ht="6.75" customHeight="1">
      <c r="A32" s="38"/>
      <c r="B32" s="69"/>
      <c r="C32" s="69"/>
      <c r="D32" s="112"/>
      <c r="E32" s="112"/>
      <c r="F32" s="38"/>
      <c r="G32" s="112"/>
      <c r="H32" s="112"/>
      <c r="I32" s="112"/>
      <c r="J32" s="38"/>
      <c r="K32" s="112"/>
      <c r="L32" s="112"/>
      <c r="M32" s="78"/>
      <c r="N32" s="184"/>
      <c r="O32" s="184"/>
      <c r="P32" s="184"/>
      <c r="Q32" s="184"/>
      <c r="R32" s="184"/>
      <c r="S32" s="189"/>
      <c r="T32" s="190"/>
      <c r="U32" s="191"/>
      <c r="V32" s="78"/>
      <c r="W32" s="78"/>
      <c r="X32" s="78"/>
      <c r="Y32" s="78"/>
    </row>
    <row r="33" spans="1:25" ht="14.25" customHeight="1">
      <c r="A33" s="106"/>
      <c r="B33" s="107"/>
      <c r="C33" s="38"/>
      <c r="D33" s="38"/>
      <c r="E33" s="38"/>
      <c r="F33" s="108"/>
      <c r="G33" s="155" t="s">
        <v>191</v>
      </c>
      <c r="H33" s="155"/>
      <c r="I33" s="155"/>
      <c r="J33" s="38"/>
      <c r="K33" s="154" t="s">
        <v>192</v>
      </c>
      <c r="L33" s="154"/>
      <c r="M33" s="78"/>
      <c r="N33" s="184"/>
      <c r="O33" s="184"/>
      <c r="P33" s="184"/>
      <c r="Q33" s="184"/>
      <c r="R33" s="184"/>
      <c r="S33" s="192"/>
      <c r="T33" s="193"/>
      <c r="U33" s="194"/>
      <c r="V33" s="78"/>
      <c r="W33" s="78"/>
      <c r="X33" s="78"/>
      <c r="Y33" s="78"/>
    </row>
    <row r="34" spans="1:25" ht="24" customHeight="1">
      <c r="A34" s="74"/>
      <c r="B34" s="38"/>
      <c r="C34" s="38"/>
      <c r="D34" s="38"/>
      <c r="E34" s="38"/>
      <c r="F34" s="91"/>
      <c r="G34" s="119" t="s">
        <v>33</v>
      </c>
      <c r="H34" s="119"/>
      <c r="I34" s="119"/>
      <c r="J34" s="38"/>
      <c r="K34" s="119" t="s">
        <v>32</v>
      </c>
      <c r="L34" s="119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</row>
    <row r="35" spans="1:25" ht="37.5" customHeight="1">
      <c r="A35" s="144" t="s">
        <v>161</v>
      </c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</row>
    <row r="36" spans="1:25" ht="14.25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</row>
    <row r="37" spans="1:25" ht="40.5" customHeight="1">
      <c r="A37" s="172" t="s">
        <v>131</v>
      </c>
      <c r="B37" s="172" t="s">
        <v>57</v>
      </c>
      <c r="C37" s="170" t="s">
        <v>132</v>
      </c>
      <c r="D37" s="179"/>
      <c r="E37" s="179"/>
      <c r="F37" s="171"/>
      <c r="G37" s="170" t="s">
        <v>133</v>
      </c>
      <c r="H37" s="179"/>
      <c r="I37" s="179"/>
      <c r="J37" s="171"/>
      <c r="K37" s="170" t="s">
        <v>134</v>
      </c>
      <c r="L37" s="171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</row>
    <row r="38" spans="1:25" ht="25.5" customHeight="1">
      <c r="A38" s="178"/>
      <c r="B38" s="178"/>
      <c r="C38" s="172" t="s">
        <v>55</v>
      </c>
      <c r="D38" s="174" t="s">
        <v>135</v>
      </c>
      <c r="E38" s="176" t="s">
        <v>136</v>
      </c>
      <c r="F38" s="177"/>
      <c r="G38" s="172" t="s">
        <v>55</v>
      </c>
      <c r="H38" s="172" t="s">
        <v>137</v>
      </c>
      <c r="I38" s="170" t="s">
        <v>136</v>
      </c>
      <c r="J38" s="171"/>
      <c r="K38" s="172" t="s">
        <v>55</v>
      </c>
      <c r="L38" s="174" t="s">
        <v>138</v>
      </c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</row>
    <row r="39" spans="1:25" ht="64.5" customHeight="1">
      <c r="A39" s="173"/>
      <c r="B39" s="173"/>
      <c r="C39" s="173"/>
      <c r="D39" s="175"/>
      <c r="E39" s="82" t="s">
        <v>139</v>
      </c>
      <c r="F39" s="82" t="s">
        <v>140</v>
      </c>
      <c r="G39" s="173"/>
      <c r="H39" s="173"/>
      <c r="I39" s="83" t="s">
        <v>139</v>
      </c>
      <c r="J39" s="83" t="s">
        <v>137</v>
      </c>
      <c r="K39" s="173"/>
      <c r="L39" s="175"/>
      <c r="M39" s="78"/>
      <c r="N39" s="166" t="s">
        <v>83</v>
      </c>
      <c r="O39" s="167"/>
      <c r="P39" s="167"/>
      <c r="Q39" s="167"/>
      <c r="R39" s="167"/>
      <c r="S39" s="167"/>
      <c r="T39" s="167"/>
      <c r="U39" s="168"/>
      <c r="V39" s="78"/>
      <c r="W39" s="78"/>
      <c r="X39" s="78"/>
      <c r="Y39" s="78"/>
    </row>
    <row r="40" spans="1:25" ht="14.25">
      <c r="A40" s="84" t="s">
        <v>54</v>
      </c>
      <c r="B40" s="84" t="s">
        <v>53</v>
      </c>
      <c r="C40" s="84">
        <v>1</v>
      </c>
      <c r="D40" s="84">
        <v>2</v>
      </c>
      <c r="E40" s="84">
        <v>3</v>
      </c>
      <c r="F40" s="84">
        <v>4</v>
      </c>
      <c r="G40" s="84">
        <v>5</v>
      </c>
      <c r="H40" s="84">
        <v>6</v>
      </c>
      <c r="I40" s="84">
        <v>7</v>
      </c>
      <c r="J40" s="84">
        <v>8</v>
      </c>
      <c r="K40" s="84">
        <v>9</v>
      </c>
      <c r="L40" s="84">
        <v>10</v>
      </c>
      <c r="M40" s="78"/>
      <c r="N40" s="110" t="s">
        <v>84</v>
      </c>
      <c r="O40" s="110" t="s">
        <v>85</v>
      </c>
      <c r="P40" s="110" t="s">
        <v>141</v>
      </c>
      <c r="Q40" s="110" t="s">
        <v>86</v>
      </c>
      <c r="R40" s="110" t="s">
        <v>87</v>
      </c>
      <c r="S40" s="110" t="s">
        <v>102</v>
      </c>
      <c r="T40" s="110" t="s">
        <v>88</v>
      </c>
      <c r="U40" s="110" t="s">
        <v>142</v>
      </c>
      <c r="V40" s="78"/>
      <c r="W40" s="78"/>
      <c r="X40" s="78"/>
      <c r="Y40" s="78"/>
    </row>
    <row r="41" spans="1:25" ht="14.25">
      <c r="A41" s="88" t="s">
        <v>56</v>
      </c>
      <c r="B41" s="89">
        <v>1</v>
      </c>
      <c r="C41" s="32">
        <f aca="true" t="shared" si="8" ref="C41:L41">SUM(C42:C47)</f>
        <v>0</v>
      </c>
      <c r="D41" s="32">
        <f t="shared" si="8"/>
        <v>0</v>
      </c>
      <c r="E41" s="32">
        <f t="shared" si="8"/>
        <v>0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0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78"/>
      <c r="N41" s="92">
        <f>B41</f>
        <v>1</v>
      </c>
      <c r="O41" s="30">
        <f>IF(C41&gt;=D41,0,C41-D41)</f>
        <v>0</v>
      </c>
      <c r="P41" s="30">
        <f>IF(C41&gt;=E41,0,C41-E41)</f>
        <v>0</v>
      </c>
      <c r="Q41" s="30">
        <f>IF(E41&gt;=F41,0,E41-F41)</f>
        <v>0</v>
      </c>
      <c r="R41" s="30">
        <f>IF(G41&gt;=H41,0,G41-H41)</f>
        <v>0</v>
      </c>
      <c r="S41" s="30">
        <f>IF(G41&gt;=I41,0,G41-I41)</f>
        <v>0</v>
      </c>
      <c r="T41" s="30">
        <f>IF(I41&gt;=J41,0,I41-J41)</f>
        <v>0</v>
      </c>
      <c r="U41" s="30">
        <f>IF(K41&gt;=L41,0,K41-L41)</f>
        <v>0</v>
      </c>
      <c r="V41" s="78"/>
      <c r="W41" s="78"/>
      <c r="X41" s="78"/>
      <c r="Y41" s="78"/>
    </row>
    <row r="42" spans="1:25" ht="14.25">
      <c r="A42" s="93"/>
      <c r="B42" s="86" t="s">
        <v>172</v>
      </c>
      <c r="C42" s="31"/>
      <c r="D42" s="31"/>
      <c r="E42" s="31"/>
      <c r="F42" s="31"/>
      <c r="G42" s="31"/>
      <c r="H42" s="31"/>
      <c r="I42" s="31"/>
      <c r="J42" s="31">
        <v>0</v>
      </c>
      <c r="K42" s="31"/>
      <c r="L42" s="31"/>
      <c r="M42" s="78"/>
      <c r="N42" s="92" t="str">
        <f aca="true" t="shared" si="9" ref="N42:N47">B42</f>
        <v>2</v>
      </c>
      <c r="O42" s="30">
        <f aca="true" t="shared" si="10" ref="O42:O47">IF(C42&gt;=D42,0,C42-D42)</f>
        <v>0</v>
      </c>
      <c r="P42" s="30">
        <f aca="true" t="shared" si="11" ref="P42:P47">IF(C42&gt;=E42,0,C42-E42)</f>
        <v>0</v>
      </c>
      <c r="Q42" s="30">
        <f aca="true" t="shared" si="12" ref="Q42:Q47">IF(E42&gt;=F42,0,E42-F42)</f>
        <v>0</v>
      </c>
      <c r="R42" s="30">
        <f aca="true" t="shared" si="13" ref="R42:R47">IF(G42&gt;=H42,0,G42-H42)</f>
        <v>0</v>
      </c>
      <c r="S42" s="30">
        <f aca="true" t="shared" si="14" ref="S42:S47">IF(G42&gt;=I42,0,G42-I42)</f>
        <v>0</v>
      </c>
      <c r="T42" s="30">
        <f aca="true" t="shared" si="15" ref="T42:T47">IF(I42&gt;=J42,0,I42-J42)</f>
        <v>0</v>
      </c>
      <c r="U42" s="30">
        <f aca="true" t="shared" si="16" ref="U42:U47">IF(K42&gt;=L42,0,K42-L42)</f>
        <v>0</v>
      </c>
      <c r="V42" s="78"/>
      <c r="W42" s="78"/>
      <c r="X42" s="78"/>
      <c r="Y42" s="78"/>
    </row>
    <row r="43" spans="1:25" ht="14.25">
      <c r="A43" s="93"/>
      <c r="B43" s="86" t="s">
        <v>173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78"/>
      <c r="N43" s="92" t="str">
        <f t="shared" si="9"/>
        <v>3</v>
      </c>
      <c r="O43" s="30">
        <f t="shared" si="10"/>
        <v>0</v>
      </c>
      <c r="P43" s="30">
        <f t="shared" si="11"/>
        <v>0</v>
      </c>
      <c r="Q43" s="30">
        <f t="shared" si="12"/>
        <v>0</v>
      </c>
      <c r="R43" s="30">
        <f t="shared" si="13"/>
        <v>0</v>
      </c>
      <c r="S43" s="30">
        <f t="shared" si="14"/>
        <v>0</v>
      </c>
      <c r="T43" s="30">
        <f t="shared" si="15"/>
        <v>0</v>
      </c>
      <c r="U43" s="30">
        <f t="shared" si="16"/>
        <v>0</v>
      </c>
      <c r="V43" s="78"/>
      <c r="W43" s="78"/>
      <c r="X43" s="78"/>
      <c r="Y43" s="78"/>
    </row>
    <row r="44" spans="1:25" ht="14.25">
      <c r="A44" s="93"/>
      <c r="B44" s="86" t="s">
        <v>174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78"/>
      <c r="N44" s="92" t="str">
        <f t="shared" si="9"/>
        <v>4</v>
      </c>
      <c r="O44" s="30">
        <f t="shared" si="10"/>
        <v>0</v>
      </c>
      <c r="P44" s="30">
        <f t="shared" si="11"/>
        <v>0</v>
      </c>
      <c r="Q44" s="30">
        <f t="shared" si="12"/>
        <v>0</v>
      </c>
      <c r="R44" s="30">
        <f t="shared" si="13"/>
        <v>0</v>
      </c>
      <c r="S44" s="30">
        <f t="shared" si="14"/>
        <v>0</v>
      </c>
      <c r="T44" s="30">
        <f t="shared" si="15"/>
        <v>0</v>
      </c>
      <c r="U44" s="30">
        <f t="shared" si="16"/>
        <v>0</v>
      </c>
      <c r="V44" s="78"/>
      <c r="W44" s="78"/>
      <c r="X44" s="78"/>
      <c r="Y44" s="78"/>
    </row>
    <row r="45" spans="1:25" ht="14.25">
      <c r="A45" s="93"/>
      <c r="B45" s="86" t="s">
        <v>175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78"/>
      <c r="N45" s="92" t="str">
        <f t="shared" si="9"/>
        <v>5</v>
      </c>
      <c r="O45" s="30">
        <f t="shared" si="10"/>
        <v>0</v>
      </c>
      <c r="P45" s="30">
        <f t="shared" si="11"/>
        <v>0</v>
      </c>
      <c r="Q45" s="30">
        <f t="shared" si="12"/>
        <v>0</v>
      </c>
      <c r="R45" s="30">
        <f t="shared" si="13"/>
        <v>0</v>
      </c>
      <c r="S45" s="30">
        <f t="shared" si="14"/>
        <v>0</v>
      </c>
      <c r="T45" s="30">
        <f t="shared" si="15"/>
        <v>0</v>
      </c>
      <c r="U45" s="30">
        <f t="shared" si="16"/>
        <v>0</v>
      </c>
      <c r="V45" s="78"/>
      <c r="W45" s="78"/>
      <c r="X45" s="78"/>
      <c r="Y45" s="78"/>
    </row>
    <row r="46" spans="1:25" ht="14.25">
      <c r="A46" s="93"/>
      <c r="B46" s="86" t="s">
        <v>176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78"/>
      <c r="N46" s="92" t="str">
        <f t="shared" si="9"/>
        <v>6</v>
      </c>
      <c r="O46" s="30">
        <f t="shared" si="10"/>
        <v>0</v>
      </c>
      <c r="P46" s="30">
        <f t="shared" si="11"/>
        <v>0</v>
      </c>
      <c r="Q46" s="30">
        <f t="shared" si="12"/>
        <v>0</v>
      </c>
      <c r="R46" s="30">
        <f t="shared" si="13"/>
        <v>0</v>
      </c>
      <c r="S46" s="30">
        <f t="shared" si="14"/>
        <v>0</v>
      </c>
      <c r="T46" s="30">
        <f t="shared" si="15"/>
        <v>0</v>
      </c>
      <c r="U46" s="30">
        <f t="shared" si="16"/>
        <v>0</v>
      </c>
      <c r="V46" s="78"/>
      <c r="W46" s="78"/>
      <c r="X46" s="78"/>
      <c r="Y46" s="78"/>
    </row>
    <row r="47" spans="1:25" ht="14.25">
      <c r="A47" s="93"/>
      <c r="B47" s="86" t="s">
        <v>177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78"/>
      <c r="N47" s="92" t="str">
        <f t="shared" si="9"/>
        <v>7</v>
      </c>
      <c r="O47" s="30">
        <f t="shared" si="10"/>
        <v>0</v>
      </c>
      <c r="P47" s="30">
        <f t="shared" si="11"/>
        <v>0</v>
      </c>
      <c r="Q47" s="30">
        <f t="shared" si="12"/>
        <v>0</v>
      </c>
      <c r="R47" s="30">
        <f t="shared" si="13"/>
        <v>0</v>
      </c>
      <c r="S47" s="30">
        <f t="shared" si="14"/>
        <v>0</v>
      </c>
      <c r="T47" s="30">
        <f t="shared" si="15"/>
        <v>0</v>
      </c>
      <c r="U47" s="30">
        <f t="shared" si="16"/>
        <v>0</v>
      </c>
      <c r="V47" s="78"/>
      <c r="W47" s="78"/>
      <c r="X47" s="78"/>
      <c r="Y47" s="78"/>
    </row>
    <row r="48" spans="1:25" ht="14.25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</row>
    <row r="49" spans="1:25" ht="13.5" customHeight="1">
      <c r="A49" s="81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</row>
    <row r="50" spans="1:25" ht="15" customHeight="1">
      <c r="A50" s="146" t="s">
        <v>38</v>
      </c>
      <c r="B50" s="146"/>
      <c r="C50" s="146"/>
      <c r="D50" s="56"/>
      <c r="E50" s="69"/>
      <c r="F50" s="38"/>
      <c r="G50" s="154" t="s">
        <v>188</v>
      </c>
      <c r="H50" s="154"/>
      <c r="I50" s="154"/>
      <c r="J50" s="38"/>
      <c r="K50" s="154"/>
      <c r="L50" s="154"/>
      <c r="M50" s="78"/>
      <c r="N50" s="183" t="s">
        <v>89</v>
      </c>
      <c r="O50" s="183"/>
      <c r="P50" s="113" t="s">
        <v>162</v>
      </c>
      <c r="Q50" s="113" t="s">
        <v>163</v>
      </c>
      <c r="R50" s="113" t="s">
        <v>164</v>
      </c>
      <c r="S50" s="113" t="s">
        <v>165</v>
      </c>
      <c r="T50" s="113" t="s">
        <v>166</v>
      </c>
      <c r="U50" s="113" t="s">
        <v>167</v>
      </c>
      <c r="V50" s="113" t="s">
        <v>168</v>
      </c>
      <c r="W50" s="113" t="s">
        <v>169</v>
      </c>
      <c r="X50" s="113" t="s">
        <v>170</v>
      </c>
      <c r="Y50" s="113" t="s">
        <v>171</v>
      </c>
    </row>
    <row r="51" spans="1:25" ht="15" customHeight="1">
      <c r="A51" s="38"/>
      <c r="B51" s="69"/>
      <c r="C51" s="69"/>
      <c r="D51" s="71"/>
      <c r="E51" s="69"/>
      <c r="F51" s="38"/>
      <c r="G51" s="142" t="s">
        <v>36</v>
      </c>
      <c r="H51" s="142"/>
      <c r="I51" s="142"/>
      <c r="J51" s="38"/>
      <c r="K51" s="148" t="s">
        <v>35</v>
      </c>
      <c r="L51" s="148"/>
      <c r="M51" s="78"/>
      <c r="N51" s="182" t="s">
        <v>178</v>
      </c>
      <c r="O51" s="182"/>
      <c r="P51" s="180">
        <f>IF($C23*2&gt;$C24,C23-C41,0)</f>
        <v>0</v>
      </c>
      <c r="Q51" s="180">
        <f>IF($C23*2&gt;$C24,D23-D41,0)</f>
        <v>0</v>
      </c>
      <c r="R51" s="180">
        <f>IF($C23*2&gt;$C24,E23-E41,0)</f>
        <v>0</v>
      </c>
      <c r="S51" s="180">
        <f>IF($C23*2&gt;$C24,F23-F41,0)</f>
        <v>0</v>
      </c>
      <c r="T51" s="180">
        <f>IF($G23*2&gt;$G24,G23-G41,0)</f>
        <v>0</v>
      </c>
      <c r="U51" s="180">
        <f>IF($G23*2&gt;$G24,H23-H41,0)</f>
        <v>0</v>
      </c>
      <c r="V51" s="180">
        <f>IF($G23*2&gt;$G24,I23-I41,0)</f>
        <v>0</v>
      </c>
      <c r="W51" s="180">
        <f>IF($G23*2&gt;$G24,J23-J41,0)</f>
        <v>0</v>
      </c>
      <c r="X51" s="180">
        <f>IF($K23*2&gt;$K24,K23-K41,0)</f>
        <v>0</v>
      </c>
      <c r="Y51" s="180">
        <f>IF($K23*2&gt;$K24,L23-L41,0)</f>
        <v>0</v>
      </c>
    </row>
    <row r="52" spans="1:25" ht="33" customHeight="1">
      <c r="A52" s="145" t="s">
        <v>64</v>
      </c>
      <c r="B52" s="145"/>
      <c r="C52" s="145"/>
      <c r="D52" s="155" t="s">
        <v>189</v>
      </c>
      <c r="E52" s="155"/>
      <c r="F52" s="38"/>
      <c r="G52" s="154" t="s">
        <v>190</v>
      </c>
      <c r="H52" s="154"/>
      <c r="I52" s="154"/>
      <c r="J52" s="38"/>
      <c r="K52" s="155"/>
      <c r="L52" s="155"/>
      <c r="M52" s="78"/>
      <c r="N52" s="182"/>
      <c r="O52" s="182"/>
      <c r="P52" s="181"/>
      <c r="Q52" s="181"/>
      <c r="R52" s="181"/>
      <c r="S52" s="181"/>
      <c r="T52" s="181"/>
      <c r="U52" s="181"/>
      <c r="V52" s="181"/>
      <c r="W52" s="181"/>
      <c r="X52" s="181"/>
      <c r="Y52" s="181"/>
    </row>
    <row r="53" spans="1:25" ht="15" customHeight="1">
      <c r="A53" s="38"/>
      <c r="B53" s="69"/>
      <c r="C53" s="69"/>
      <c r="D53" s="140" t="s">
        <v>37</v>
      </c>
      <c r="E53" s="140"/>
      <c r="F53" s="38"/>
      <c r="G53" s="142" t="s">
        <v>36</v>
      </c>
      <c r="H53" s="142"/>
      <c r="I53" s="142"/>
      <c r="J53" s="38"/>
      <c r="K53" s="140" t="s">
        <v>35</v>
      </c>
      <c r="L53" s="140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</row>
    <row r="54" spans="1:25" ht="6.75" customHeight="1">
      <c r="A54" s="38"/>
      <c r="B54" s="69"/>
      <c r="C54" s="69"/>
      <c r="D54" s="112"/>
      <c r="E54" s="112"/>
      <c r="F54" s="38"/>
      <c r="G54" s="112"/>
      <c r="H54" s="112"/>
      <c r="I54" s="112"/>
      <c r="J54" s="38"/>
      <c r="K54" s="112"/>
      <c r="L54" s="112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</row>
    <row r="55" spans="1:25" ht="14.25" customHeight="1">
      <c r="A55" s="72"/>
      <c r="B55" s="73"/>
      <c r="C55" s="38"/>
      <c r="D55" s="38"/>
      <c r="E55" s="38"/>
      <c r="F55" s="90"/>
      <c r="G55" s="155" t="s">
        <v>191</v>
      </c>
      <c r="H55" s="155"/>
      <c r="I55" s="155"/>
      <c r="J55" s="38"/>
      <c r="K55" s="154" t="s">
        <v>192</v>
      </c>
      <c r="L55" s="154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</row>
    <row r="56" spans="1:25" ht="24" customHeight="1">
      <c r="A56" s="74"/>
      <c r="B56" s="38"/>
      <c r="C56" s="38"/>
      <c r="D56" s="38"/>
      <c r="E56" s="38"/>
      <c r="F56" s="91"/>
      <c r="G56" s="119" t="s">
        <v>33</v>
      </c>
      <c r="H56" s="119"/>
      <c r="I56" s="119"/>
      <c r="J56" s="38"/>
      <c r="K56" s="119" t="s">
        <v>32</v>
      </c>
      <c r="L56" s="119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</row>
  </sheetData>
  <sheetProtection sheet="1" objects="1" scenarios="1"/>
  <mergeCells count="86">
    <mergeCell ref="G56:I56"/>
    <mergeCell ref="K56:L56"/>
    <mergeCell ref="U51:U52"/>
    <mergeCell ref="N30:R33"/>
    <mergeCell ref="S28:U29"/>
    <mergeCell ref="S30:U33"/>
    <mergeCell ref="N39:U39"/>
    <mergeCell ref="T51:T52"/>
    <mergeCell ref="A35:L35"/>
    <mergeCell ref="G51:I51"/>
    <mergeCell ref="X51:X52"/>
    <mergeCell ref="Y51:Y52"/>
    <mergeCell ref="G55:I55"/>
    <mergeCell ref="K55:L55"/>
    <mergeCell ref="S51:S52"/>
    <mergeCell ref="P51:P52"/>
    <mergeCell ref="Q51:Q52"/>
    <mergeCell ref="R51:R52"/>
    <mergeCell ref="K53:L53"/>
    <mergeCell ref="K51:L51"/>
    <mergeCell ref="V51:V52"/>
    <mergeCell ref="W51:W52"/>
    <mergeCell ref="D52:E52"/>
    <mergeCell ref="A50:C50"/>
    <mergeCell ref="G50:I50"/>
    <mergeCell ref="K50:L50"/>
    <mergeCell ref="K52:L52"/>
    <mergeCell ref="N51:O52"/>
    <mergeCell ref="N50:O50"/>
    <mergeCell ref="E38:F38"/>
    <mergeCell ref="G38:G39"/>
    <mergeCell ref="H38:H39"/>
    <mergeCell ref="G52:I52"/>
    <mergeCell ref="B37:B39"/>
    <mergeCell ref="C37:F37"/>
    <mergeCell ref="G37:J37"/>
    <mergeCell ref="C2:K2"/>
    <mergeCell ref="A7:L7"/>
    <mergeCell ref="A10:A12"/>
    <mergeCell ref="B10:B12"/>
    <mergeCell ref="C10:F10"/>
    <mergeCell ref="G10:J10"/>
    <mergeCell ref="K10:L10"/>
    <mergeCell ref="C11:C12"/>
    <mergeCell ref="D11:D12"/>
    <mergeCell ref="I11:J11"/>
    <mergeCell ref="D53:E53"/>
    <mergeCell ref="G53:I53"/>
    <mergeCell ref="I38:J38"/>
    <mergeCell ref="A52:C52"/>
    <mergeCell ref="A37:A39"/>
    <mergeCell ref="D31:E31"/>
    <mergeCell ref="G31:I31"/>
    <mergeCell ref="G33:I33"/>
    <mergeCell ref="C38:C39"/>
    <mergeCell ref="D38:D39"/>
    <mergeCell ref="C3:K3"/>
    <mergeCell ref="C4:K4"/>
    <mergeCell ref="C5:K5"/>
    <mergeCell ref="G28:I28"/>
    <mergeCell ref="K28:L28"/>
    <mergeCell ref="L11:L12"/>
    <mergeCell ref="A28:C28"/>
    <mergeCell ref="E11:F11"/>
    <mergeCell ref="G11:G12"/>
    <mergeCell ref="H11:H12"/>
    <mergeCell ref="K38:K39"/>
    <mergeCell ref="L38:L39"/>
    <mergeCell ref="K11:K12"/>
    <mergeCell ref="N26:U26"/>
    <mergeCell ref="S27:U27"/>
    <mergeCell ref="G30:I30"/>
    <mergeCell ref="N27:R27"/>
    <mergeCell ref="N28:R29"/>
    <mergeCell ref="K31:L31"/>
    <mergeCell ref="G29:I29"/>
    <mergeCell ref="K34:L34"/>
    <mergeCell ref="N12:U12"/>
    <mergeCell ref="A26:L26"/>
    <mergeCell ref="K33:L33"/>
    <mergeCell ref="G34:I34"/>
    <mergeCell ref="K37:L37"/>
    <mergeCell ref="A30:C30"/>
    <mergeCell ref="D30:E30"/>
    <mergeCell ref="K29:L29"/>
    <mergeCell ref="K30:L30"/>
  </mergeCells>
  <conditionalFormatting sqref="S30:U33">
    <cfRule type="expression" priority="3" dxfId="2" stopIfTrue="1">
      <formula>$S$30="Расшифровка не требуется"</formula>
    </cfRule>
  </conditionalFormatting>
  <conditionalFormatting sqref="A35:IV50 A53:IV56 A51:O52 Z51:IV52">
    <cfRule type="expression" priority="2" dxfId="3" stopIfTrue="1">
      <formula>"НЕ(ИЛИ($C$23*2&gt;$C$24;$G$23*2&gt;$G$24;$K$23*2&gt;$K$24))"</formula>
    </cfRule>
  </conditionalFormatting>
  <dataValidations count="1">
    <dataValidation allowBlank="1" prompt="Выберите год" errorTitle="ОШИБКА!" error="Воспользуйтесь выпадающим списком" sqref="G8"/>
  </dataValidations>
  <printOptions horizontalCentered="1"/>
  <pageMargins left="0.23" right="0.24" top="0.35433070866141736" bottom="0.2362204724409449" header="0.31496062992125984" footer="0.15748031496062992"/>
  <pageSetup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84.140625" style="0" customWidth="1"/>
  </cols>
  <sheetData>
    <row r="1" ht="14.25">
      <c r="A1" s="115" t="s">
        <v>187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R3"/>
  <sheetViews>
    <sheetView zoomScalePageLayoutView="0" workbookViewId="0" topLeftCell="A1">
      <selection activeCell="J26" sqref="J26"/>
    </sheetView>
  </sheetViews>
  <sheetFormatPr defaultColWidth="9.140625" defaultRowHeight="15"/>
  <cols>
    <col min="1" max="1" width="20.28125" style="20" customWidth="1"/>
    <col min="2" max="2" width="13.28125" style="20" customWidth="1"/>
    <col min="3" max="18" width="8.57421875" style="20" customWidth="1"/>
    <col min="19" max="16384" width="9.140625" style="20" customWidth="1"/>
  </cols>
  <sheetData>
    <row r="1" spans="1:18" ht="27" customHeight="1">
      <c r="A1" s="195" t="s">
        <v>5</v>
      </c>
      <c r="B1" s="19" t="s">
        <v>6</v>
      </c>
      <c r="C1" s="195" t="s">
        <v>7</v>
      </c>
      <c r="D1" s="195"/>
      <c r="E1" s="195" t="s">
        <v>8</v>
      </c>
      <c r="F1" s="195"/>
      <c r="G1" s="195" t="s">
        <v>9</v>
      </c>
      <c r="H1" s="195"/>
      <c r="I1" s="195" t="s">
        <v>10</v>
      </c>
      <c r="J1" s="195"/>
      <c r="K1" s="195" t="s">
        <v>11</v>
      </c>
      <c r="L1" s="195"/>
      <c r="M1" s="195" t="s">
        <v>12</v>
      </c>
      <c r="N1" s="195"/>
      <c r="O1" s="195" t="s">
        <v>13</v>
      </c>
      <c r="P1" s="195"/>
      <c r="Q1" s="195" t="s">
        <v>14</v>
      </c>
      <c r="R1" s="195"/>
    </row>
    <row r="2" spans="1:18" ht="12.75">
      <c r="A2" s="195"/>
      <c r="B2" s="19" t="s">
        <v>15</v>
      </c>
      <c r="C2" s="19" t="s">
        <v>16</v>
      </c>
      <c r="D2" s="19" t="s">
        <v>17</v>
      </c>
      <c r="E2" s="19" t="s">
        <v>16</v>
      </c>
      <c r="F2" s="19" t="s">
        <v>17</v>
      </c>
      <c r="G2" s="19" t="s">
        <v>16</v>
      </c>
      <c r="H2" s="19" t="s">
        <v>17</v>
      </c>
      <c r="I2" s="19" t="s">
        <v>16</v>
      </c>
      <c r="J2" s="19" t="s">
        <v>17</v>
      </c>
      <c r="K2" s="19" t="s">
        <v>16</v>
      </c>
      <c r="L2" s="19" t="s">
        <v>17</v>
      </c>
      <c r="M2" s="19" t="s">
        <v>16</v>
      </c>
      <c r="N2" s="19" t="s">
        <v>17</v>
      </c>
      <c r="O2" s="19" t="s">
        <v>16</v>
      </c>
      <c r="P2" s="19" t="s">
        <v>17</v>
      </c>
      <c r="Q2" s="19" t="s">
        <v>16</v>
      </c>
      <c r="R2" s="19" t="s">
        <v>17</v>
      </c>
    </row>
    <row r="3" spans="1:14" ht="12.75">
      <c r="A3" s="21" t="s">
        <v>129</v>
      </c>
      <c r="B3" s="22">
        <v>1</v>
      </c>
      <c r="E3" s="20">
        <v>7</v>
      </c>
      <c r="F3" s="20">
        <v>2</v>
      </c>
      <c r="I3" s="20">
        <v>1</v>
      </c>
      <c r="J3" s="20">
        <v>3</v>
      </c>
      <c r="K3" s="20">
        <v>9</v>
      </c>
      <c r="L3" s="20">
        <v>2</v>
      </c>
      <c r="M3" s="20">
        <v>1</v>
      </c>
      <c r="N3" s="20">
        <v>4</v>
      </c>
    </row>
  </sheetData>
  <sheetProtection sheet="1" objects="1" scenarios="1"/>
  <mergeCells count="9">
    <mergeCell ref="Q1:R1"/>
    <mergeCell ref="E1:F1"/>
    <mergeCell ref="I1:J1"/>
    <mergeCell ref="A1:A2"/>
    <mergeCell ref="K1:L1"/>
    <mergeCell ref="M1:N1"/>
    <mergeCell ref="G1:H1"/>
    <mergeCell ref="C1:D1"/>
    <mergeCell ref="O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CC5"/>
  <sheetViews>
    <sheetView zoomScaleSheetLayoutView="100" zoomScalePageLayoutView="0" workbookViewId="0" topLeftCell="A1">
      <pane xSplit="1" ySplit="1" topLeftCell="B2" activePane="bottomRight" state="frozen"/>
      <selection pane="topLeft" activeCell="F47" sqref="F47"/>
      <selection pane="topRight" activeCell="F47" sqref="F47"/>
      <selection pane="bottomLeft" activeCell="F47" sqref="F47"/>
      <selection pane="bottomRight" activeCell="K21" sqref="K21"/>
    </sheetView>
  </sheetViews>
  <sheetFormatPr defaultColWidth="9.140625" defaultRowHeight="15"/>
  <cols>
    <col min="1" max="1" width="9.421875" style="8" customWidth="1"/>
    <col min="2" max="2" width="26.00390625" style="8" customWidth="1"/>
    <col min="3" max="3" width="14.57421875" style="8" customWidth="1"/>
    <col min="4" max="4" width="9.7109375" style="9" customWidth="1"/>
    <col min="5" max="5" width="3.421875" style="10" customWidth="1"/>
    <col min="6" max="10" width="3.00390625" style="10" customWidth="1"/>
    <col min="11" max="11" width="4.00390625" style="10" customWidth="1"/>
    <col min="12" max="12" width="3.140625" style="10" customWidth="1"/>
    <col min="13" max="13" width="3.00390625" style="10" customWidth="1"/>
    <col min="14" max="14" width="2.7109375" style="10" customWidth="1"/>
    <col min="15" max="16" width="4.00390625" style="10" bestFit="1" customWidth="1"/>
    <col min="17" max="18" width="3.00390625" style="10" customWidth="1"/>
    <col min="19" max="19" width="2.7109375" style="10" customWidth="1"/>
    <col min="20" max="20" width="4.00390625" style="10" customWidth="1"/>
    <col min="21" max="21" width="4.00390625" style="10" bestFit="1" customWidth="1"/>
    <col min="22" max="22" width="3.00390625" style="10" customWidth="1"/>
    <col min="23" max="23" width="4.00390625" style="10" customWidth="1"/>
    <col min="24" max="24" width="4.00390625" style="10" bestFit="1" customWidth="1"/>
    <col min="25" max="25" width="4.00390625" style="10" customWidth="1"/>
    <col min="26" max="26" width="4.00390625" style="10" bestFit="1" customWidth="1"/>
    <col min="27" max="27" width="3.00390625" style="10" customWidth="1"/>
    <col min="28" max="28" width="4.00390625" style="10" customWidth="1"/>
    <col min="29" max="29" width="4.00390625" style="10" bestFit="1" customWidth="1"/>
    <col min="30" max="30" width="4.00390625" style="10" customWidth="1"/>
    <col min="31" max="31" width="4.00390625" style="10" bestFit="1" customWidth="1"/>
    <col min="32" max="32" width="2.57421875" style="10" customWidth="1"/>
    <col min="33" max="33" width="4.00390625" style="10" customWidth="1"/>
    <col min="34" max="34" width="4.00390625" style="10" bestFit="1" customWidth="1"/>
    <col min="35" max="35" width="4.00390625" style="10" customWidth="1"/>
    <col min="36" max="36" width="4.00390625" style="10" bestFit="1" customWidth="1"/>
    <col min="37" max="37" width="2.57421875" style="10" customWidth="1"/>
    <col min="38" max="38" width="4.00390625" style="10" customWidth="1"/>
    <col min="39" max="39" width="4.00390625" style="10" bestFit="1" customWidth="1"/>
    <col min="40" max="40" width="4.00390625" style="10" customWidth="1"/>
    <col min="41" max="41" width="4.00390625" style="10" bestFit="1" customWidth="1"/>
    <col min="42" max="42" width="2.7109375" style="10" customWidth="1"/>
    <col min="43" max="43" width="3.8515625" style="10" customWidth="1"/>
    <col min="44" max="44" width="4.00390625" style="10" bestFit="1" customWidth="1"/>
    <col min="45" max="45" width="4.00390625" style="10" customWidth="1"/>
    <col min="46" max="46" width="4.00390625" style="10" bestFit="1" customWidth="1"/>
    <col min="47" max="47" width="3.140625" style="10" customWidth="1"/>
    <col min="48" max="48" width="4.00390625" style="10" customWidth="1"/>
    <col min="49" max="49" width="4.00390625" style="10" bestFit="1" customWidth="1"/>
    <col min="50" max="50" width="4.00390625" style="10" customWidth="1"/>
    <col min="51" max="51" width="4.00390625" style="10" bestFit="1" customWidth="1"/>
    <col min="52" max="52" width="2.8515625" style="10" customWidth="1"/>
    <col min="53" max="53" width="4.00390625" style="10" customWidth="1"/>
    <col min="54" max="54" width="2.00390625" style="10" customWidth="1"/>
    <col min="55" max="55" width="4.00390625" style="10" customWidth="1"/>
    <col min="56" max="56" width="2.28125" style="10" bestFit="1" customWidth="1"/>
    <col min="57" max="57" width="2.00390625" style="10" customWidth="1"/>
    <col min="58" max="58" width="4.00390625" style="10" customWidth="1"/>
    <col min="59" max="59" width="2.00390625" style="10" customWidth="1"/>
    <col min="60" max="60" width="4.00390625" style="10" customWidth="1"/>
    <col min="61" max="61" width="2.28125" style="10" bestFit="1" customWidth="1"/>
    <col min="62" max="62" width="2.00390625" style="10" customWidth="1"/>
    <col min="63" max="63" width="4.00390625" style="10" customWidth="1"/>
    <col min="64" max="64" width="2.00390625" style="10" customWidth="1"/>
    <col min="65" max="65" width="4.00390625" style="10" customWidth="1"/>
    <col min="66" max="66" width="2.28125" style="10" bestFit="1" customWidth="1"/>
    <col min="67" max="67" width="2.00390625" style="10" customWidth="1"/>
    <col min="68" max="68" width="4.00390625" style="10" customWidth="1"/>
    <col min="69" max="69" width="2.00390625" style="10" customWidth="1"/>
    <col min="70" max="70" width="4.00390625" style="10" customWidth="1"/>
    <col min="71" max="72" width="2.00390625" style="10" customWidth="1"/>
    <col min="73" max="73" width="4.00390625" style="10" customWidth="1"/>
    <col min="74" max="74" width="2.00390625" style="10" customWidth="1"/>
    <col min="75" max="75" width="4.00390625" style="10" customWidth="1"/>
    <col min="76" max="77" width="2.00390625" style="10" customWidth="1"/>
    <col min="78" max="78" width="4.00390625" style="10" customWidth="1"/>
    <col min="79" max="79" width="2.00390625" style="10" customWidth="1"/>
    <col min="80" max="80" width="4.00390625" style="10" customWidth="1"/>
    <col min="81" max="81" width="2.00390625" style="10" customWidth="1"/>
    <col min="82" max="16384" width="9.140625" style="10" customWidth="1"/>
  </cols>
  <sheetData>
    <row r="1" spans="1:81" s="7" customFormat="1" ht="51.75" customHeight="1">
      <c r="A1" s="4" t="s">
        <v>18</v>
      </c>
      <c r="B1" s="4" t="s">
        <v>19</v>
      </c>
      <c r="C1" s="4" t="s">
        <v>20</v>
      </c>
      <c r="D1" s="5" t="s">
        <v>31</v>
      </c>
      <c r="E1" s="196" t="s">
        <v>21</v>
      </c>
      <c r="F1" s="196"/>
      <c r="G1" s="196" t="s">
        <v>22</v>
      </c>
      <c r="H1" s="196"/>
      <c r="I1" s="196" t="s">
        <v>23</v>
      </c>
      <c r="J1" s="196"/>
      <c r="K1" s="6" t="s">
        <v>24</v>
      </c>
      <c r="L1" s="6" t="s">
        <v>25</v>
      </c>
      <c r="M1" s="7" t="s">
        <v>26</v>
      </c>
      <c r="N1" s="7" t="s">
        <v>27</v>
      </c>
      <c r="O1" s="7" t="s">
        <v>26</v>
      </c>
      <c r="P1" s="7" t="s">
        <v>27</v>
      </c>
      <c r="Q1" s="6" t="s">
        <v>25</v>
      </c>
      <c r="R1" s="7" t="s">
        <v>27</v>
      </c>
      <c r="S1" s="7" t="s">
        <v>26</v>
      </c>
      <c r="T1" s="7" t="s">
        <v>28</v>
      </c>
      <c r="U1" s="7" t="s">
        <v>26</v>
      </c>
      <c r="V1" s="6" t="s">
        <v>25</v>
      </c>
      <c r="W1" s="7" t="s">
        <v>27</v>
      </c>
      <c r="X1" s="7" t="s">
        <v>26</v>
      </c>
      <c r="Y1" s="7" t="s">
        <v>28</v>
      </c>
      <c r="Z1" s="7" t="s">
        <v>26</v>
      </c>
      <c r="AA1" s="6" t="s">
        <v>25</v>
      </c>
      <c r="AB1" s="7" t="s">
        <v>27</v>
      </c>
      <c r="AC1" s="7" t="s">
        <v>26</v>
      </c>
      <c r="AD1" s="7" t="s">
        <v>28</v>
      </c>
      <c r="AE1" s="7" t="s">
        <v>26</v>
      </c>
      <c r="AF1" s="6" t="s">
        <v>25</v>
      </c>
      <c r="AG1" s="7" t="s">
        <v>27</v>
      </c>
      <c r="AH1" s="7" t="s">
        <v>26</v>
      </c>
      <c r="AI1" s="7" t="s">
        <v>28</v>
      </c>
      <c r="AJ1" s="7" t="s">
        <v>26</v>
      </c>
      <c r="AK1" s="6" t="s">
        <v>25</v>
      </c>
      <c r="AL1" s="7" t="s">
        <v>27</v>
      </c>
      <c r="AM1" s="7" t="s">
        <v>26</v>
      </c>
      <c r="AN1" s="7" t="s">
        <v>28</v>
      </c>
      <c r="AO1" s="7" t="s">
        <v>26</v>
      </c>
      <c r="AP1" s="6" t="s">
        <v>25</v>
      </c>
      <c r="AQ1" s="7" t="s">
        <v>27</v>
      </c>
      <c r="AR1" s="7" t="s">
        <v>26</v>
      </c>
      <c r="AS1" s="7" t="s">
        <v>28</v>
      </c>
      <c r="AT1" s="7" t="s">
        <v>26</v>
      </c>
      <c r="AU1" s="6" t="s">
        <v>25</v>
      </c>
      <c r="AV1" s="7" t="s">
        <v>27</v>
      </c>
      <c r="AW1" s="7" t="s">
        <v>26</v>
      </c>
      <c r="AX1" s="7" t="s">
        <v>28</v>
      </c>
      <c r="AY1" s="7" t="s">
        <v>26</v>
      </c>
      <c r="AZ1" s="6" t="s">
        <v>25</v>
      </c>
      <c r="BA1" s="7" t="s">
        <v>27</v>
      </c>
      <c r="BB1" s="7" t="s">
        <v>26</v>
      </c>
      <c r="BC1" s="7" t="s">
        <v>28</v>
      </c>
      <c r="BD1" s="7" t="s">
        <v>26</v>
      </c>
      <c r="BE1" s="6" t="s">
        <v>25</v>
      </c>
      <c r="BF1" s="7" t="s">
        <v>27</v>
      </c>
      <c r="BG1" s="7" t="s">
        <v>26</v>
      </c>
      <c r="BH1" s="7" t="s">
        <v>28</v>
      </c>
      <c r="BI1" s="7" t="s">
        <v>26</v>
      </c>
      <c r="BJ1" s="6" t="s">
        <v>25</v>
      </c>
      <c r="BK1" s="7" t="s">
        <v>27</v>
      </c>
      <c r="BL1" s="7" t="s">
        <v>26</v>
      </c>
      <c r="BM1" s="7" t="s">
        <v>28</v>
      </c>
      <c r="BN1" s="7" t="s">
        <v>26</v>
      </c>
      <c r="BO1" s="6" t="s">
        <v>25</v>
      </c>
      <c r="BP1" s="7" t="s">
        <v>27</v>
      </c>
      <c r="BQ1" s="7" t="s">
        <v>26</v>
      </c>
      <c r="BR1" s="7" t="s">
        <v>28</v>
      </c>
      <c r="BS1" s="7" t="s">
        <v>26</v>
      </c>
      <c r="BT1" s="6" t="s">
        <v>25</v>
      </c>
      <c r="BU1" s="7" t="s">
        <v>27</v>
      </c>
      <c r="BV1" s="7" t="s">
        <v>26</v>
      </c>
      <c r="BW1" s="7" t="s">
        <v>28</v>
      </c>
      <c r="BX1" s="7" t="s">
        <v>26</v>
      </c>
      <c r="BY1" s="6" t="s">
        <v>25</v>
      </c>
      <c r="BZ1" s="7" t="s">
        <v>27</v>
      </c>
      <c r="CA1" s="7" t="s">
        <v>26</v>
      </c>
      <c r="CB1" s="7" t="s">
        <v>28</v>
      </c>
      <c r="CC1" s="7" t="s">
        <v>26</v>
      </c>
    </row>
    <row r="2" spans="1:16" ht="11.25">
      <c r="A2" s="18" t="s">
        <v>152</v>
      </c>
      <c r="B2" s="18" t="s">
        <v>129</v>
      </c>
      <c r="C2" s="18" t="s">
        <v>129</v>
      </c>
      <c r="D2" s="9">
        <v>7</v>
      </c>
      <c r="E2" s="10">
        <v>3</v>
      </c>
      <c r="F2" s="10">
        <v>1</v>
      </c>
      <c r="G2" s="10">
        <v>1</v>
      </c>
      <c r="H2" s="10">
        <v>1</v>
      </c>
      <c r="K2" s="10">
        <v>1</v>
      </c>
      <c r="L2" s="10">
        <v>1</v>
      </c>
      <c r="M2" s="10">
        <v>3</v>
      </c>
      <c r="N2" s="10">
        <v>18</v>
      </c>
      <c r="O2" s="10">
        <v>11</v>
      </c>
      <c r="P2" s="10">
        <v>28</v>
      </c>
    </row>
    <row r="3" spans="1:16" ht="11.25">
      <c r="A3" s="18" t="s">
        <v>153</v>
      </c>
      <c r="B3" s="18" t="s">
        <v>130</v>
      </c>
      <c r="C3" s="18" t="s">
        <v>130</v>
      </c>
      <c r="D3" s="9">
        <v>7</v>
      </c>
      <c r="E3" s="10">
        <v>3</v>
      </c>
      <c r="F3" s="10">
        <v>1</v>
      </c>
      <c r="G3" s="10">
        <v>1</v>
      </c>
      <c r="H3" s="10">
        <v>1</v>
      </c>
      <c r="K3" s="10">
        <v>1</v>
      </c>
      <c r="L3" s="10">
        <v>1</v>
      </c>
      <c r="M3" s="10">
        <v>3</v>
      </c>
      <c r="N3" s="10">
        <v>13</v>
      </c>
      <c r="O3" s="10">
        <v>13</v>
      </c>
      <c r="P3" s="10">
        <v>24</v>
      </c>
    </row>
    <row r="4" spans="1:16" ht="11.25">
      <c r="A4" s="18" t="s">
        <v>156</v>
      </c>
      <c r="B4" s="18" t="s">
        <v>157</v>
      </c>
      <c r="C4" s="18" t="s">
        <v>157</v>
      </c>
      <c r="D4" s="9">
        <v>7</v>
      </c>
      <c r="E4" s="10">
        <v>3</v>
      </c>
      <c r="F4" s="10">
        <v>1</v>
      </c>
      <c r="G4" s="10">
        <v>1</v>
      </c>
      <c r="H4" s="10">
        <v>1</v>
      </c>
      <c r="K4" s="10">
        <v>1</v>
      </c>
      <c r="L4" s="10">
        <v>1</v>
      </c>
      <c r="M4" s="10">
        <v>3</v>
      </c>
      <c r="N4" s="10">
        <v>14</v>
      </c>
      <c r="O4" s="10">
        <v>12</v>
      </c>
      <c r="P4" s="10">
        <v>24</v>
      </c>
    </row>
    <row r="5" spans="1:3" ht="11.25">
      <c r="A5" s="18"/>
      <c r="B5" s="18"/>
      <c r="C5" s="18"/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A3" activePane="bottomLeft" state="frozen"/>
      <selection pane="topLeft" activeCell="F47" sqref="F47"/>
      <selection pane="bottomLeft" activeCell="A3" sqref="A3"/>
    </sheetView>
  </sheetViews>
  <sheetFormatPr defaultColWidth="9.140625" defaultRowHeight="15"/>
  <cols>
    <col min="1" max="1" width="27.140625" style="14" bestFit="1" customWidth="1"/>
    <col min="2" max="3" width="26.140625" style="14" bestFit="1" customWidth="1"/>
    <col min="4" max="4" width="27.140625" style="12" bestFit="1" customWidth="1"/>
    <col min="5" max="6" width="26.140625" style="12" bestFit="1" customWidth="1"/>
    <col min="7" max="16384" width="9.140625" style="12" customWidth="1"/>
  </cols>
  <sheetData>
    <row r="1" spans="1:3" ht="12.75">
      <c r="A1" s="11">
        <f>COUNTIF(A3:A1000,"*Ошибка*")</f>
        <v>0</v>
      </c>
      <c r="B1" s="11">
        <f>COUNTIF(B3:B1000,"*Ошибка*")</f>
        <v>0</v>
      </c>
      <c r="C1" s="11">
        <f>COUNTIF(C3:C1000,"*Ошибка*")</f>
        <v>0</v>
      </c>
    </row>
    <row r="2" spans="1:6" ht="12.75">
      <c r="A2" s="13"/>
      <c r="B2" s="13"/>
      <c r="C2" s="13"/>
      <c r="D2" s="13"/>
      <c r="E2" s="13"/>
      <c r="F2" s="13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9"/>
  <dimension ref="A2:B2"/>
  <sheetViews>
    <sheetView zoomScalePageLayoutView="0" workbookViewId="0" topLeftCell="A1">
      <pane ySplit="2" topLeftCell="A3" activePane="bottomLeft" state="frozen"/>
      <selection pane="topLeft" activeCell="F47" sqref="F47"/>
      <selection pane="bottomLeft" activeCell="A3" sqref="A3"/>
    </sheetView>
  </sheetViews>
  <sheetFormatPr defaultColWidth="9.140625" defaultRowHeight="15"/>
  <cols>
    <col min="1" max="1" width="27.140625" style="12" bestFit="1" customWidth="1"/>
    <col min="2" max="2" width="26.140625" style="12" bestFit="1" customWidth="1"/>
    <col min="3" max="16384" width="9.140625" style="12" customWidth="1"/>
  </cols>
  <sheetData>
    <row r="2" spans="1:2" ht="12.75">
      <c r="A2" s="13"/>
      <c r="B2" s="13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0.421875" style="15" bestFit="1" customWidth="1"/>
    <col min="2" max="2" width="9.140625" style="16" customWidth="1"/>
    <col min="3" max="3" width="9.140625" style="17" customWidth="1"/>
    <col min="4" max="8" width="18.28125" style="17" customWidth="1"/>
    <col min="9" max="12" width="20.421875" style="17" customWidth="1"/>
    <col min="13" max="16384" width="9.140625" style="17" customWidth="1"/>
  </cols>
  <sheetData>
    <row r="1" spans="1:2" ht="26.25">
      <c r="A1" s="15" t="s">
        <v>29</v>
      </c>
      <c r="B1" s="16">
        <v>10</v>
      </c>
    </row>
    <row r="2" spans="1:2" ht="26.25">
      <c r="A2" s="15" t="s">
        <v>30</v>
      </c>
      <c r="B2" s="16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Иванович</dc:creator>
  <cp:keywords/>
  <dc:description/>
  <cp:lastModifiedBy>Пользователь</cp:lastModifiedBy>
  <cp:lastPrinted>2017-01-23T07:28:52Z</cp:lastPrinted>
  <dcterms:created xsi:type="dcterms:W3CDTF">2008-04-04T09:40:16Z</dcterms:created>
  <dcterms:modified xsi:type="dcterms:W3CDTF">2017-01-26T12:16:21Z</dcterms:modified>
  <cp:category/>
  <cp:version/>
  <cp:contentType/>
  <cp:contentStatus/>
</cp:coreProperties>
</file>