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<sst xmlns="http://schemas.openxmlformats.org/spreadsheetml/2006/main" count="292" uniqueCount="148">
  <si>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</si>
  <si>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</si>
  <si>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</si>
  <si>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</si>
  <si>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</si>
  <si>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</si>
  <si>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</si>
  <si>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</si>
  <si>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</si>
  <si>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</si>
  <si>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</si>
  <si>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</si>
  <si>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</si>
  <si>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</si>
  <si>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</si>
  <si>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</si>
  <si>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</si>
  <si>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</si>
  <si>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</si>
  <si>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</si>
  <si>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</si>
  <si>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</si>
  <si>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</si>
  <si>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</si>
  <si>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</si>
  <si>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</si>
  <si>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</si>
  <si>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</si>
  <si>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</si>
  <si>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</si>
  <si>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</si>
  <si>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</si>
  <si>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</si>
  <si>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</si>
  <si>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</si>
  <si>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</si>
  <si>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</si>
  <si>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</si>
  <si>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</si>
  <si>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</si>
  <si>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</si>
  <si>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</si>
  <si>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</si>
  <si>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</si>
  <si>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</si>
  <si>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</si>
  <si>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</si>
  <si>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</si>
  <si>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</si>
  <si>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</si>
  <si>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</si>
  <si>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</si>
  <si>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</si>
  <si>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</si>
  <si>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</si>
  <si>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</si>
  <si>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</si>
  <si>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</si>
  <si>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</si>
  <si>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</si>
  <si>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</si>
  <si>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</si>
  <si>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</si>
  <si>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</si>
  <si>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</si>
  <si>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</si>
  <si>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</si>
  <si>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</si>
  <si>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</si>
  <si>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</si>
  <si>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</si>
  <si>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</si>
  <si>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</si>
  <si>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</si>
  <si>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</si>
  <si>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</si>
  <si>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</si>
  <si>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</si>
  <si>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</si>
  <si>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</si>
  <si>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</si>
  <si>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</si>
  <si>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</si>
  <si>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</si>
  <si>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</si>
  <si>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</si>
  <si>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</si>
  <si>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</si>
  <si>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</si>
  <si>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</si>
  <si>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</si>
  <si>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</si>
  <si>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</si>
  <si>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</si>
  <si>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</si>
  <si>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</si>
  <si>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</si>
  <si>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</si>
  <si>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</si>
  <si>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</si>
  <si>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</si>
  <si>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</si>
  <si>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</si>
  <si>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</si>
  <si>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</si>
  <si>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</si>
  <si>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</si>
  <si>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</si>
  <si>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</si>
  <si>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</si>
  <si>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</si>
  <si>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</si>
  <si>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</si>
  <si>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</si>
  <si>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</si>
  <si>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</si>
  <si>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</si>
  <si>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</si>
  <si>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</si>
  <si>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</si>
  <si>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</si>
  <si>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</si>
  <si>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</si>
  <si>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</si>
  <si>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</si>
  <si>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</si>
  <si>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</si>
  <si>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</si>
  <si>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</si>
  <si>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</si>
  <si>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</si>
  <si>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</si>
  <si>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</si>
  <si>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</si>
  <si>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</si>
  <si>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</si>
  <si>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</si>
  <si>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</si>
  <si>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</si>
  <si>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</si>
  <si>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ведущий консультант отдела л/х</t>
  </si>
  <si>
    <t>Соколов В.Н.</t>
  </si>
  <si>
    <t>Рыжкова Л.А.</t>
  </si>
  <si>
    <t>8(4742) 43 00 07</t>
  </si>
  <si>
    <t/>
  </si>
  <si>
    <t>декабрь</t>
  </si>
  <si>
    <t>Х</t>
  </si>
  <si>
    <t>Количество сведенных книг: 9.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</si>
</sst>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#,##0.000_ ;[Red]\-#,##0.000\ "/>
    <numFmt numFmtId="170" formatCode="0.000"/>
    <numFmt numFmtId="171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165" fontId="5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64" fontId="7" fillId="0" borderId="10" xfId="53" applyNumberFormat="1" applyFont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64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64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65" fontId="2" fillId="0" borderId="0" xfId="53" applyNumberFormat="1" applyBorder="1" applyAlignment="1" applyProtection="1">
      <alignment horizontal="center" wrapText="1"/>
      <protection locked="0"/>
    </xf>
    <xf numFmtId="165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64" fontId="7" fillId="0" borderId="0" xfId="53" applyNumberFormat="1" applyFont="1" applyFill="1" applyBorder="1" applyAlignment="1" applyProtection="1">
      <alignment horizontal="center" vertical="center"/>
      <protection/>
    </xf>
    <xf numFmtId="164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68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168" fontId="30" fillId="34" borderId="10" xfId="53" applyNumberFormat="1" applyFont="1" applyFill="1" applyBorder="1" applyAlignment="1">
      <alignment/>
      <protection/>
    </xf>
    <xf numFmtId="3" fontId="30" fillId="34" borderId="10" xfId="53" applyNumberFormat="1" applyFont="1" applyFill="1" applyBorder="1" applyAlignment="1">
      <alignment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68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68" fontId="7" fillId="0" borderId="10" xfId="53" applyNumberFormat="1" applyFont="1" applyBorder="1" applyAlignment="1" applyProtection="1">
      <alignment horizontal="center" vertical="center"/>
      <protection/>
    </xf>
    <xf numFmtId="168" fontId="7" fillId="0" borderId="10" xfId="53" applyNumberFormat="1" applyFont="1" applyFill="1" applyBorder="1" applyAlignment="1" applyProtection="1">
      <alignment horizontal="center" vertical="center"/>
      <protection/>
    </xf>
    <xf numFmtId="168" fontId="7" fillId="34" borderId="10" xfId="53" applyNumberFormat="1" applyFont="1" applyFill="1" applyBorder="1" applyAlignment="1" applyProtection="1">
      <alignment horizontal="center"/>
      <protection/>
    </xf>
    <xf numFmtId="168" fontId="7" fillId="0" borderId="10" xfId="53" applyNumberFormat="1" applyFont="1" applyBorder="1" applyAlignment="1" applyProtection="1">
      <alignment horizontal="center"/>
      <protection locked="0"/>
    </xf>
    <xf numFmtId="168" fontId="7" fillId="0" borderId="10" xfId="53" applyNumberFormat="1" applyFont="1" applyFill="1" applyBorder="1" applyAlignment="1" applyProtection="1">
      <alignment horizontal="center"/>
      <protection locked="0"/>
    </xf>
    <xf numFmtId="168" fontId="16" fillId="34" borderId="10" xfId="53" applyNumberFormat="1" applyFont="1" applyFill="1" applyBorder="1" applyAlignment="1" applyProtection="1">
      <alignment horizontal="center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top" wrapText="1"/>
      <protection/>
    </xf>
    <xf numFmtId="0" fontId="27" fillId="0" borderId="12" xfId="53" applyFont="1" applyBorder="1" applyAlignment="1">
      <alignment horizontal="center" vertical="center"/>
      <protection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7" fillId="0" borderId="15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15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/>
      <protection locked="0"/>
    </xf>
    <xf numFmtId="0" fontId="27" fillId="0" borderId="0" xfId="53" applyFont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/>
      <protection/>
    </xf>
    <xf numFmtId="49" fontId="13" fillId="0" borderId="15" xfId="53" applyNumberFormat="1" applyFont="1" applyBorder="1" applyAlignment="1" applyProtection="1">
      <alignment horizontal="center" vertical="top"/>
      <protection/>
    </xf>
    <xf numFmtId="14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76"/>
  <sheetViews>
    <sheetView showZeros="0" tabSelected="1" zoomScalePageLayoutView="0" workbookViewId="0" topLeftCell="A4">
      <selection activeCell="E21" sqref="E21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1" t="s">
        <v>136</v>
      </c>
      <c r="B1" s="8" t="s">
        <v>85</v>
      </c>
      <c r="C1" s="75" t="s">
        <v>139</v>
      </c>
      <c r="D1" s="75" t="s">
        <v>144</v>
      </c>
      <c r="E1" s="76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09" t="s">
        <v>126</v>
      </c>
      <c r="B3" s="109"/>
      <c r="C3" s="109"/>
      <c r="D3" s="109"/>
      <c r="E3" s="109"/>
      <c r="F3" s="109"/>
      <c r="G3" s="109"/>
      <c r="H3" s="109"/>
      <c r="I3" s="109"/>
      <c r="J3" s="112" t="s">
        <v>97</v>
      </c>
      <c r="K3" s="113"/>
      <c r="L3" s="114"/>
    </row>
    <row r="4" spans="1:12" ht="12.75">
      <c r="A4" s="110" t="s">
        <v>98</v>
      </c>
      <c r="B4" s="110"/>
      <c r="C4" s="110"/>
      <c r="D4" s="110"/>
      <c r="E4" s="110"/>
      <c r="F4" s="110"/>
      <c r="G4" s="110"/>
      <c r="H4" s="110"/>
      <c r="I4" s="110"/>
      <c r="J4" s="115" t="s">
        <v>95</v>
      </c>
      <c r="K4" s="116"/>
      <c r="L4" s="117"/>
    </row>
    <row r="5" spans="1:12" ht="25.5" customHeight="1">
      <c r="A5" s="111" t="s">
        <v>96</v>
      </c>
      <c r="B5" s="111"/>
      <c r="C5" s="111"/>
      <c r="D5" s="111"/>
      <c r="E5" s="111"/>
      <c r="F5" s="111"/>
      <c r="G5" s="111"/>
      <c r="H5" s="111"/>
      <c r="I5" s="111"/>
      <c r="J5" s="118" t="s">
        <v>125</v>
      </c>
      <c r="K5" s="119"/>
      <c r="L5" s="120"/>
    </row>
    <row r="6" spans="3:6" ht="7.5" customHeight="1">
      <c r="C6" s="8"/>
      <c r="D6" s="9"/>
      <c r="E6" s="9"/>
      <c r="F6" s="9"/>
    </row>
    <row r="7" spans="3:17" ht="24" customHeight="1">
      <c r="C7" s="16"/>
      <c r="D7" s="121" t="s">
        <v>2</v>
      </c>
      <c r="E7" s="121"/>
      <c r="F7" s="121"/>
      <c r="G7" s="121"/>
      <c r="H7" s="121"/>
      <c r="I7" s="121"/>
      <c r="J7" s="121"/>
      <c r="K7" s="16"/>
      <c r="L7"/>
      <c r="M7"/>
      <c r="N7"/>
      <c r="O7"/>
      <c r="P7"/>
      <c r="Q7"/>
    </row>
    <row r="8" spans="1:9" s="88" customFormat="1" ht="15">
      <c r="A8" s="87"/>
      <c r="E8" s="89" t="s">
        <v>3</v>
      </c>
      <c r="F8" s="90" t="s">
        <v>134</v>
      </c>
      <c r="G8" s="91" t="s">
        <v>145</v>
      </c>
      <c r="H8" s="92">
        <v>2016</v>
      </c>
      <c r="I8" s="93" t="s">
        <v>88</v>
      </c>
    </row>
    <row r="9" spans="1:11" s="88" customFormat="1" ht="12.75" customHeight="1">
      <c r="A9" s="87"/>
      <c r="B9" s="87"/>
      <c r="C9" s="87"/>
      <c r="G9" s="122" t="s">
        <v>135</v>
      </c>
      <c r="H9" s="122"/>
      <c r="J9" s="5"/>
      <c r="K9" s="5"/>
    </row>
    <row r="10" spans="1:12" ht="18.75" customHeight="1">
      <c r="A10" s="10"/>
      <c r="B10" s="10"/>
      <c r="C10" s="10"/>
      <c r="D10" s="103" t="s">
        <v>138</v>
      </c>
      <c r="E10" s="103"/>
      <c r="F10" s="103"/>
      <c r="G10" s="103"/>
      <c r="H10" s="103"/>
      <c r="I10" s="103"/>
      <c r="J10" s="103"/>
      <c r="K10" s="11"/>
      <c r="L10" s="12"/>
    </row>
    <row r="11" spans="1:12" ht="12.75">
      <c r="A11" s="13"/>
      <c r="B11" s="14"/>
      <c r="C11" s="14"/>
      <c r="D11" s="104" t="s">
        <v>127</v>
      </c>
      <c r="E11" s="104"/>
      <c r="F11" s="104"/>
      <c r="G11" s="104"/>
      <c r="H11" s="104"/>
      <c r="I11" s="104"/>
      <c r="J11" s="104"/>
      <c r="K11" s="11"/>
      <c r="L11" s="15"/>
    </row>
    <row r="12" spans="1:12" ht="17.25" customHeight="1">
      <c r="A12" s="13"/>
      <c r="B12" s="14"/>
      <c r="C12" s="14"/>
      <c r="D12" s="107"/>
      <c r="E12" s="107"/>
      <c r="F12" s="107"/>
      <c r="G12" s="107"/>
      <c r="H12" s="107"/>
      <c r="I12" s="107"/>
      <c r="J12" s="107"/>
      <c r="K12" s="11"/>
      <c r="L12" s="15"/>
    </row>
    <row r="13" spans="1:12" ht="12.75">
      <c r="A13" s="13"/>
      <c r="B13" s="14"/>
      <c r="C13" s="14"/>
      <c r="D13" s="105" t="s">
        <v>119</v>
      </c>
      <c r="E13" s="105"/>
      <c r="F13" s="105"/>
      <c r="G13" s="105"/>
      <c r="H13" s="105"/>
      <c r="I13" s="105"/>
      <c r="J13" s="105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06" t="s">
        <v>4</v>
      </c>
      <c r="B15" s="129" t="s">
        <v>5</v>
      </c>
      <c r="C15" s="106" t="s">
        <v>6</v>
      </c>
      <c r="D15" s="106"/>
      <c r="E15" s="130" t="s">
        <v>7</v>
      </c>
      <c r="F15" s="130"/>
      <c r="G15" s="106" t="s">
        <v>8</v>
      </c>
      <c r="H15" s="106"/>
      <c r="I15" s="106" t="s">
        <v>9</v>
      </c>
      <c r="J15" s="106"/>
      <c r="K15" s="106"/>
      <c r="L15" s="106"/>
    </row>
    <row r="16" spans="1:12" ht="27.75" customHeight="1">
      <c r="A16" s="106"/>
      <c r="B16" s="129"/>
      <c r="C16" s="106"/>
      <c r="D16" s="106"/>
      <c r="E16" s="130"/>
      <c r="F16" s="130"/>
      <c r="G16" s="106"/>
      <c r="H16" s="106"/>
      <c r="I16" s="108" t="s">
        <v>10</v>
      </c>
      <c r="J16" s="108" t="s">
        <v>120</v>
      </c>
      <c r="K16" s="106" t="s">
        <v>124</v>
      </c>
      <c r="L16" s="106"/>
    </row>
    <row r="17" spans="1:16" ht="56.25" customHeight="1">
      <c r="A17" s="106"/>
      <c r="B17" s="129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08"/>
      <c r="J17" s="108"/>
      <c r="K17" s="20" t="s">
        <v>10</v>
      </c>
      <c r="L17" s="20" t="s">
        <v>120</v>
      </c>
      <c r="N17" s="123" t="s">
        <v>11</v>
      </c>
      <c r="O17" s="124"/>
      <c r="P17" s="125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79" t="s">
        <v>128</v>
      </c>
      <c r="B19" s="62" t="s">
        <v>20</v>
      </c>
      <c r="C19" s="95" t="s">
        <v>146</v>
      </c>
      <c r="D19" s="97">
        <f>SUM(D20:D21)</f>
        <v>125.39999999999999</v>
      </c>
      <c r="E19" s="95" t="s">
        <v>146</v>
      </c>
      <c r="F19" s="97">
        <f>SUM(F20:F21)</f>
        <v>67.75</v>
      </c>
      <c r="G19" s="95" t="s">
        <v>146</v>
      </c>
      <c r="H19" s="97">
        <f>SUM(H20:H21)</f>
        <v>97.14</v>
      </c>
      <c r="I19" s="95" t="s">
        <v>146</v>
      </c>
      <c r="J19" s="97">
        <f>SUM(J20:J21)</f>
        <v>290.28999999999996</v>
      </c>
      <c r="K19" s="95" t="s">
        <v>146</v>
      </c>
      <c r="L19" s="97">
        <f>SUM(L20:L21)</f>
        <v>0</v>
      </c>
      <c r="N19" s="26" t="str">
        <f>B19</f>
        <v>100</v>
      </c>
      <c r="O19" s="27" t="s">
        <v>13</v>
      </c>
      <c r="P19" s="24">
        <f>IF(L19&gt;J19,J19-L19,0)</f>
        <v>0</v>
      </c>
    </row>
    <row r="20" spans="1:16" ht="38.25">
      <c r="A20" s="23" t="s">
        <v>99</v>
      </c>
      <c r="B20" s="62" t="s">
        <v>21</v>
      </c>
      <c r="C20" s="95" t="s">
        <v>146</v>
      </c>
      <c r="D20" s="98">
        <v>22.799999999999997</v>
      </c>
      <c r="E20" s="95" t="s">
        <v>146</v>
      </c>
      <c r="F20" s="98">
        <v>0.9500000000000001</v>
      </c>
      <c r="G20" s="95" t="s">
        <v>146</v>
      </c>
      <c r="H20" s="98">
        <v>15.320000000000002</v>
      </c>
      <c r="I20" s="95" t="s">
        <v>146</v>
      </c>
      <c r="J20" s="97">
        <f>SUM(D20,F20,H20)</f>
        <v>39.07</v>
      </c>
      <c r="K20" s="95" t="s">
        <v>146</v>
      </c>
      <c r="L20" s="98"/>
      <c r="N20" s="26" t="str">
        <f aca="true" t="shared" si="0" ref="N20:N53">B20</f>
        <v>110</v>
      </c>
      <c r="O20" s="27" t="s">
        <v>13</v>
      </c>
      <c r="P20" s="24">
        <f aca="true" t="shared" si="1" ref="P20:P53">IF(L20&gt;J20,J20-L20,0)</f>
        <v>0</v>
      </c>
    </row>
    <row r="21" spans="1:16" ht="25.5">
      <c r="A21" s="23" t="s">
        <v>100</v>
      </c>
      <c r="B21" s="62" t="s">
        <v>22</v>
      </c>
      <c r="C21" s="95" t="s">
        <v>146</v>
      </c>
      <c r="D21" s="98">
        <v>102.6</v>
      </c>
      <c r="E21" s="95" t="s">
        <v>146</v>
      </c>
      <c r="F21" s="98">
        <v>66.8</v>
      </c>
      <c r="G21" s="95" t="s">
        <v>146</v>
      </c>
      <c r="H21" s="98">
        <v>81.82</v>
      </c>
      <c r="I21" s="95" t="s">
        <v>146</v>
      </c>
      <c r="J21" s="97">
        <f>SUM(D21,F21,H21)</f>
        <v>251.21999999999997</v>
      </c>
      <c r="K21" s="95" t="s">
        <v>146</v>
      </c>
      <c r="L21" s="98"/>
      <c r="N21" s="26" t="str">
        <f t="shared" si="0"/>
        <v>120</v>
      </c>
      <c r="O21" s="27" t="s">
        <v>13</v>
      </c>
      <c r="P21" s="24">
        <f t="shared" si="1"/>
        <v>0</v>
      </c>
    </row>
    <row r="22" spans="1:16" ht="25.5">
      <c r="A22" s="25" t="s">
        <v>29</v>
      </c>
      <c r="B22" s="64" t="s">
        <v>23</v>
      </c>
      <c r="C22" s="98">
        <v>173.55</v>
      </c>
      <c r="D22" s="95" t="s">
        <v>146</v>
      </c>
      <c r="E22" s="98">
        <v>14</v>
      </c>
      <c r="F22" s="95" t="s">
        <v>146</v>
      </c>
      <c r="G22" s="98">
        <v>58.400000000000006</v>
      </c>
      <c r="H22" s="95" t="s">
        <v>146</v>
      </c>
      <c r="I22" s="97">
        <f>SUM(C22,E22,G22)</f>
        <v>245.95000000000002</v>
      </c>
      <c r="J22" s="95" t="s">
        <v>146</v>
      </c>
      <c r="K22" s="98"/>
      <c r="L22" s="95" t="s">
        <v>146</v>
      </c>
      <c r="N22" s="26" t="str">
        <f t="shared" si="0"/>
        <v>150</v>
      </c>
      <c r="O22" s="24">
        <f aca="true" t="shared" si="2" ref="O22:O53">IF(K22&gt;I22,I22-K22,0)</f>
        <v>0</v>
      </c>
      <c r="P22" s="27" t="s">
        <v>13</v>
      </c>
    </row>
    <row r="23" spans="1:16" ht="12.75">
      <c r="A23" s="65" t="s">
        <v>14</v>
      </c>
      <c r="B23" s="64" t="s">
        <v>24</v>
      </c>
      <c r="C23" s="97">
        <f aca="true" t="shared" si="3" ref="C23:L23">C24+C27+C28</f>
        <v>277.43000000000006</v>
      </c>
      <c r="D23" s="97">
        <f t="shared" si="3"/>
        <v>33.285</v>
      </c>
      <c r="E23" s="97">
        <f t="shared" si="3"/>
        <v>25.360000000000003</v>
      </c>
      <c r="F23" s="97">
        <f t="shared" si="3"/>
        <v>2.6850000000000005</v>
      </c>
      <c r="G23" s="97">
        <f t="shared" si="3"/>
        <v>70.49000000000001</v>
      </c>
      <c r="H23" s="97">
        <f t="shared" si="3"/>
        <v>5.177999999999999</v>
      </c>
      <c r="I23" s="97">
        <f t="shared" si="3"/>
        <v>373.28000000000003</v>
      </c>
      <c r="J23" s="97">
        <f t="shared" si="3"/>
        <v>41.14799999999999</v>
      </c>
      <c r="K23" s="97">
        <f t="shared" si="3"/>
        <v>0.6</v>
      </c>
      <c r="L23" s="97">
        <f t="shared" si="3"/>
        <v>0.141</v>
      </c>
      <c r="N23" s="26" t="str">
        <f t="shared" si="0"/>
        <v>200</v>
      </c>
      <c r="O23" s="24">
        <f t="shared" si="2"/>
        <v>0</v>
      </c>
      <c r="P23" s="24">
        <f t="shared" si="1"/>
        <v>0</v>
      </c>
    </row>
    <row r="24" spans="1:16" ht="25.5">
      <c r="A24" s="28" t="s">
        <v>30</v>
      </c>
      <c r="B24" s="64" t="s">
        <v>25</v>
      </c>
      <c r="C24" s="97">
        <f aca="true" t="shared" si="4" ref="C24:L24">SUM(C25:C26)</f>
        <v>0</v>
      </c>
      <c r="D24" s="97">
        <f t="shared" si="4"/>
        <v>0</v>
      </c>
      <c r="E24" s="97">
        <f t="shared" si="4"/>
        <v>0</v>
      </c>
      <c r="F24" s="97">
        <f t="shared" si="4"/>
        <v>0</v>
      </c>
      <c r="G24" s="97">
        <f t="shared" si="4"/>
        <v>0</v>
      </c>
      <c r="H24" s="97">
        <f t="shared" si="4"/>
        <v>0</v>
      </c>
      <c r="I24" s="97">
        <f t="shared" si="4"/>
        <v>0</v>
      </c>
      <c r="J24" s="97">
        <f t="shared" si="4"/>
        <v>0</v>
      </c>
      <c r="K24" s="97">
        <f t="shared" si="4"/>
        <v>0</v>
      </c>
      <c r="L24" s="97">
        <f t="shared" si="4"/>
        <v>0</v>
      </c>
      <c r="N24" s="26" t="str">
        <f t="shared" si="0"/>
        <v>210</v>
      </c>
      <c r="O24" s="24">
        <f t="shared" si="2"/>
        <v>0</v>
      </c>
      <c r="P24" s="24">
        <f t="shared" si="1"/>
        <v>0</v>
      </c>
    </row>
    <row r="25" spans="1:16" ht="38.25">
      <c r="A25" s="28" t="s">
        <v>101</v>
      </c>
      <c r="B25" s="64" t="s">
        <v>39</v>
      </c>
      <c r="C25" s="98"/>
      <c r="D25" s="98"/>
      <c r="E25" s="98"/>
      <c r="F25" s="98"/>
      <c r="G25" s="98"/>
      <c r="H25" s="98"/>
      <c r="I25" s="97">
        <f aca="true" t="shared" si="5" ref="I25:J28">SUM(C25,E25,G25)</f>
        <v>0</v>
      </c>
      <c r="J25" s="97">
        <f t="shared" si="5"/>
        <v>0</v>
      </c>
      <c r="K25" s="98"/>
      <c r="L25" s="98"/>
      <c r="N25" s="26" t="str">
        <f t="shared" si="0"/>
        <v>211</v>
      </c>
      <c r="O25" s="24">
        <f t="shared" si="2"/>
        <v>0</v>
      </c>
      <c r="P25" s="24">
        <f t="shared" si="1"/>
        <v>0</v>
      </c>
    </row>
    <row r="26" spans="1:16" ht="25.5">
      <c r="A26" s="28" t="s">
        <v>102</v>
      </c>
      <c r="B26" s="64" t="s">
        <v>40</v>
      </c>
      <c r="C26" s="98"/>
      <c r="D26" s="98"/>
      <c r="E26" s="98"/>
      <c r="F26" s="98"/>
      <c r="G26" s="98"/>
      <c r="H26" s="98"/>
      <c r="I26" s="97">
        <f t="shared" si="5"/>
        <v>0</v>
      </c>
      <c r="J26" s="97">
        <f t="shared" si="5"/>
        <v>0</v>
      </c>
      <c r="K26" s="98"/>
      <c r="L26" s="98"/>
      <c r="N26" s="26" t="str">
        <f t="shared" si="0"/>
        <v>212</v>
      </c>
      <c r="O26" s="24">
        <f t="shared" si="2"/>
        <v>0</v>
      </c>
      <c r="P26" s="24">
        <f t="shared" si="1"/>
        <v>0</v>
      </c>
    </row>
    <row r="27" spans="1:16" ht="12.75">
      <c r="A27" s="28" t="s">
        <v>123</v>
      </c>
      <c r="B27" s="64" t="s">
        <v>26</v>
      </c>
      <c r="C27" s="98">
        <v>260.89000000000004</v>
      </c>
      <c r="D27" s="98">
        <v>31.479999999999997</v>
      </c>
      <c r="E27" s="98">
        <v>18.700000000000003</v>
      </c>
      <c r="F27" s="98">
        <v>2.1380000000000003</v>
      </c>
      <c r="G27" s="98">
        <v>68.7</v>
      </c>
      <c r="H27" s="98">
        <v>4.885999999999999</v>
      </c>
      <c r="I27" s="97">
        <f t="shared" si="5"/>
        <v>348.29</v>
      </c>
      <c r="J27" s="97">
        <f t="shared" si="5"/>
        <v>38.50399999999999</v>
      </c>
      <c r="K27" s="98">
        <v>0.6</v>
      </c>
      <c r="L27" s="98">
        <v>0.141</v>
      </c>
      <c r="N27" s="26" t="str">
        <f t="shared" si="0"/>
        <v>220</v>
      </c>
      <c r="O27" s="24">
        <f t="shared" si="2"/>
        <v>0</v>
      </c>
      <c r="P27" s="24">
        <f t="shared" si="1"/>
        <v>0</v>
      </c>
    </row>
    <row r="28" spans="1:16" ht="63.75">
      <c r="A28" s="28" t="s">
        <v>130</v>
      </c>
      <c r="B28" s="64" t="s">
        <v>27</v>
      </c>
      <c r="C28" s="98">
        <v>16.54</v>
      </c>
      <c r="D28" s="98">
        <v>1.805</v>
      </c>
      <c r="E28" s="98">
        <v>6.66</v>
      </c>
      <c r="F28" s="98">
        <v>0.547</v>
      </c>
      <c r="G28" s="98">
        <v>1.79</v>
      </c>
      <c r="H28" s="98">
        <v>0.292</v>
      </c>
      <c r="I28" s="97">
        <f t="shared" si="5"/>
        <v>24.99</v>
      </c>
      <c r="J28" s="97">
        <f t="shared" si="5"/>
        <v>2.6439999999999997</v>
      </c>
      <c r="K28" s="98"/>
      <c r="L28" s="98"/>
      <c r="N28" s="26" t="str">
        <f t="shared" si="0"/>
        <v>230</v>
      </c>
      <c r="O28" s="24">
        <f t="shared" si="2"/>
        <v>0</v>
      </c>
      <c r="P28" s="24">
        <f t="shared" si="1"/>
        <v>0</v>
      </c>
    </row>
    <row r="29" spans="1:16" ht="27">
      <c r="A29" s="25" t="s">
        <v>131</v>
      </c>
      <c r="B29" s="64" t="s">
        <v>41</v>
      </c>
      <c r="C29" s="98">
        <v>3136.75</v>
      </c>
      <c r="D29" s="95" t="s">
        <v>146</v>
      </c>
      <c r="E29" s="98">
        <v>369.70000000000005</v>
      </c>
      <c r="F29" s="95" t="s">
        <v>146</v>
      </c>
      <c r="G29" s="98">
        <v>227.3</v>
      </c>
      <c r="H29" s="95" t="s">
        <v>146</v>
      </c>
      <c r="I29" s="97">
        <f>SUM(C29,E29,G29)</f>
        <v>3733.75</v>
      </c>
      <c r="J29" s="95" t="s">
        <v>146</v>
      </c>
      <c r="K29" s="98"/>
      <c r="L29" s="95" t="s">
        <v>146</v>
      </c>
      <c r="N29" s="26" t="str">
        <f t="shared" si="0"/>
        <v>250</v>
      </c>
      <c r="O29" s="24">
        <f t="shared" si="2"/>
        <v>0</v>
      </c>
      <c r="P29" s="27" t="s">
        <v>13</v>
      </c>
    </row>
    <row r="30" spans="1:16" ht="12.75">
      <c r="A30" s="65" t="s">
        <v>15</v>
      </c>
      <c r="B30" s="64" t="s">
        <v>28</v>
      </c>
      <c r="C30" s="97">
        <f aca="true" t="shared" si="6" ref="C30:L30">C31+C38+C40+C49</f>
        <v>3690.79</v>
      </c>
      <c r="D30" s="97">
        <f t="shared" si="6"/>
        <v>73.16699999999999</v>
      </c>
      <c r="E30" s="97">
        <f t="shared" si="6"/>
        <v>450</v>
      </c>
      <c r="F30" s="97">
        <f t="shared" si="6"/>
        <v>13.027000000000001</v>
      </c>
      <c r="G30" s="97">
        <f t="shared" si="6"/>
        <v>287.79999999999995</v>
      </c>
      <c r="H30" s="97">
        <f t="shared" si="6"/>
        <v>6.921</v>
      </c>
      <c r="I30" s="97">
        <f t="shared" si="6"/>
        <v>4428.589999999999</v>
      </c>
      <c r="J30" s="97">
        <f t="shared" si="6"/>
        <v>93.11499999999998</v>
      </c>
      <c r="K30" s="97">
        <f t="shared" si="6"/>
        <v>37.199999999999996</v>
      </c>
      <c r="L30" s="97">
        <f t="shared" si="6"/>
        <v>0.22340000000000002</v>
      </c>
      <c r="N30" s="26" t="str">
        <f t="shared" si="0"/>
        <v>300</v>
      </c>
      <c r="O30" s="24">
        <f t="shared" si="2"/>
        <v>0</v>
      </c>
      <c r="P30" s="24">
        <f t="shared" si="1"/>
        <v>0</v>
      </c>
    </row>
    <row r="31" spans="1:16" ht="25.5">
      <c r="A31" s="28" t="s">
        <v>30</v>
      </c>
      <c r="B31" s="64" t="s">
        <v>32</v>
      </c>
      <c r="C31" s="97">
        <f aca="true" t="shared" si="7" ref="C31:L31">SUM(C32:C37)</f>
        <v>0</v>
      </c>
      <c r="D31" s="97">
        <f t="shared" si="7"/>
        <v>0</v>
      </c>
      <c r="E31" s="97">
        <f t="shared" si="7"/>
        <v>40.199999999999996</v>
      </c>
      <c r="F31" s="97">
        <f t="shared" si="7"/>
        <v>2.3779999999999997</v>
      </c>
      <c r="G31" s="97">
        <f t="shared" si="7"/>
        <v>47.9</v>
      </c>
      <c r="H31" s="97">
        <f t="shared" si="7"/>
        <v>5.992</v>
      </c>
      <c r="I31" s="97">
        <f t="shared" si="7"/>
        <v>88.1</v>
      </c>
      <c r="J31" s="97">
        <f t="shared" si="7"/>
        <v>8.37</v>
      </c>
      <c r="K31" s="97">
        <f t="shared" si="7"/>
        <v>0</v>
      </c>
      <c r="L31" s="97">
        <f t="shared" si="7"/>
        <v>0</v>
      </c>
      <c r="N31" s="26" t="str">
        <f t="shared" si="0"/>
        <v>310</v>
      </c>
      <c r="O31" s="24">
        <f t="shared" si="2"/>
        <v>0</v>
      </c>
      <c r="P31" s="24">
        <f t="shared" si="1"/>
        <v>0</v>
      </c>
    </row>
    <row r="32" spans="1:16" ht="25.5">
      <c r="A32" s="28" t="s">
        <v>105</v>
      </c>
      <c r="B32" s="64" t="s">
        <v>33</v>
      </c>
      <c r="C32" s="98"/>
      <c r="D32" s="98"/>
      <c r="E32" s="98"/>
      <c r="F32" s="98"/>
      <c r="G32" s="98"/>
      <c r="H32" s="98"/>
      <c r="I32" s="97">
        <f aca="true" t="shared" si="8" ref="I32:J38">SUM(C32,E32,G32)</f>
        <v>0</v>
      </c>
      <c r="J32" s="97">
        <f t="shared" si="8"/>
        <v>0</v>
      </c>
      <c r="K32" s="98"/>
      <c r="L32" s="98"/>
      <c r="N32" s="26" t="str">
        <f t="shared" si="0"/>
        <v>311</v>
      </c>
      <c r="O32" s="24">
        <f t="shared" si="2"/>
        <v>0</v>
      </c>
      <c r="P32" s="24">
        <f t="shared" si="1"/>
        <v>0</v>
      </c>
    </row>
    <row r="33" spans="1:16" ht="12.75">
      <c r="A33" s="28" t="s">
        <v>16</v>
      </c>
      <c r="B33" s="64" t="s">
        <v>34</v>
      </c>
      <c r="C33" s="98"/>
      <c r="D33" s="98"/>
      <c r="E33" s="98"/>
      <c r="F33" s="98"/>
      <c r="G33" s="98"/>
      <c r="H33" s="98"/>
      <c r="I33" s="97">
        <f t="shared" si="8"/>
        <v>0</v>
      </c>
      <c r="J33" s="97">
        <f t="shared" si="8"/>
        <v>0</v>
      </c>
      <c r="K33" s="98"/>
      <c r="L33" s="98"/>
      <c r="N33" s="26" t="str">
        <f t="shared" si="0"/>
        <v>312</v>
      </c>
      <c r="O33" s="24">
        <f t="shared" si="2"/>
        <v>0</v>
      </c>
      <c r="P33" s="24">
        <f t="shared" si="1"/>
        <v>0</v>
      </c>
    </row>
    <row r="34" spans="1:16" ht="12.75">
      <c r="A34" s="28" t="s">
        <v>106</v>
      </c>
      <c r="B34" s="64" t="s">
        <v>42</v>
      </c>
      <c r="C34" s="98"/>
      <c r="D34" s="98"/>
      <c r="E34" s="98"/>
      <c r="F34" s="98"/>
      <c r="G34" s="98"/>
      <c r="H34" s="98"/>
      <c r="I34" s="97">
        <f t="shared" si="8"/>
        <v>0</v>
      </c>
      <c r="J34" s="97">
        <f t="shared" si="8"/>
        <v>0</v>
      </c>
      <c r="K34" s="98"/>
      <c r="L34" s="98"/>
      <c r="N34" s="26" t="str">
        <f t="shared" si="0"/>
        <v>313</v>
      </c>
      <c r="O34" s="24">
        <f t="shared" si="2"/>
        <v>0</v>
      </c>
      <c r="P34" s="24">
        <f t="shared" si="1"/>
        <v>0</v>
      </c>
    </row>
    <row r="35" spans="1:16" ht="25.5">
      <c r="A35" s="28" t="s">
        <v>103</v>
      </c>
      <c r="B35" s="64" t="s">
        <v>43</v>
      </c>
      <c r="C35" s="98"/>
      <c r="D35" s="98"/>
      <c r="E35" s="98"/>
      <c r="F35" s="98"/>
      <c r="G35" s="98"/>
      <c r="H35" s="98"/>
      <c r="I35" s="97">
        <f t="shared" si="8"/>
        <v>0</v>
      </c>
      <c r="J35" s="97">
        <f t="shared" si="8"/>
        <v>0</v>
      </c>
      <c r="K35" s="98"/>
      <c r="L35" s="98"/>
      <c r="N35" s="26" t="str">
        <f t="shared" si="0"/>
        <v>314</v>
      </c>
      <c r="O35" s="24">
        <f t="shared" si="2"/>
        <v>0</v>
      </c>
      <c r="P35" s="24">
        <f t="shared" si="1"/>
        <v>0</v>
      </c>
    </row>
    <row r="36" spans="1:16" ht="12.75">
      <c r="A36" s="28" t="s">
        <v>118</v>
      </c>
      <c r="B36" s="64" t="s">
        <v>44</v>
      </c>
      <c r="C36" s="98"/>
      <c r="D36" s="98"/>
      <c r="E36" s="98">
        <v>40.199999999999996</v>
      </c>
      <c r="F36" s="98">
        <v>2.3779999999999997</v>
      </c>
      <c r="G36" s="98">
        <v>47.9</v>
      </c>
      <c r="H36" s="98">
        <v>5.992</v>
      </c>
      <c r="I36" s="97">
        <f t="shared" si="8"/>
        <v>88.1</v>
      </c>
      <c r="J36" s="97">
        <f t="shared" si="8"/>
        <v>8.37</v>
      </c>
      <c r="K36" s="98"/>
      <c r="L36" s="98"/>
      <c r="N36" s="26" t="str">
        <f t="shared" si="0"/>
        <v>315</v>
      </c>
      <c r="O36" s="24">
        <f t="shared" si="2"/>
        <v>0</v>
      </c>
      <c r="P36" s="24">
        <f t="shared" si="1"/>
        <v>0</v>
      </c>
    </row>
    <row r="37" spans="1:16" ht="12.75">
      <c r="A37" s="28" t="s">
        <v>104</v>
      </c>
      <c r="B37" s="64" t="s">
        <v>45</v>
      </c>
      <c r="C37" s="98"/>
      <c r="D37" s="98"/>
      <c r="E37" s="98"/>
      <c r="F37" s="98">
        <v>0</v>
      </c>
      <c r="G37" s="98"/>
      <c r="H37" s="98"/>
      <c r="I37" s="97">
        <f t="shared" si="8"/>
        <v>0</v>
      </c>
      <c r="J37" s="97">
        <f t="shared" si="8"/>
        <v>0</v>
      </c>
      <c r="K37" s="98"/>
      <c r="L37" s="98"/>
      <c r="N37" s="26" t="str">
        <f t="shared" si="0"/>
        <v>316</v>
      </c>
      <c r="O37" s="24">
        <f t="shared" si="2"/>
        <v>0</v>
      </c>
      <c r="P37" s="24">
        <f t="shared" si="1"/>
        <v>0</v>
      </c>
    </row>
    <row r="38" spans="1:16" ht="12.75">
      <c r="A38" s="29" t="s">
        <v>123</v>
      </c>
      <c r="B38" s="64" t="s">
        <v>35</v>
      </c>
      <c r="C38" s="98">
        <v>1552.4</v>
      </c>
      <c r="D38" s="98">
        <v>32.391999999999996</v>
      </c>
      <c r="E38" s="98">
        <v>225.1</v>
      </c>
      <c r="F38" s="98">
        <v>10.301</v>
      </c>
      <c r="G38" s="98">
        <v>69.3</v>
      </c>
      <c r="H38" s="98">
        <v>0.806</v>
      </c>
      <c r="I38" s="97">
        <f t="shared" si="8"/>
        <v>1846.8</v>
      </c>
      <c r="J38" s="97">
        <f t="shared" si="8"/>
        <v>43.498999999999995</v>
      </c>
      <c r="K38" s="98">
        <v>37.199999999999996</v>
      </c>
      <c r="L38" s="98">
        <v>0.22340000000000002</v>
      </c>
      <c r="N38" s="26" t="str">
        <f t="shared" si="0"/>
        <v>320</v>
      </c>
      <c r="O38" s="24">
        <f t="shared" si="2"/>
        <v>0</v>
      </c>
      <c r="P38" s="24">
        <f t="shared" si="1"/>
        <v>0</v>
      </c>
    </row>
    <row r="39" spans="1:16" ht="25.5">
      <c r="A39" s="25" t="s">
        <v>31</v>
      </c>
      <c r="B39" s="64" t="s">
        <v>46</v>
      </c>
      <c r="C39" s="98">
        <v>2024.1</v>
      </c>
      <c r="D39" s="95" t="s">
        <v>146</v>
      </c>
      <c r="E39" s="98">
        <v>220.8</v>
      </c>
      <c r="F39" s="95" t="s">
        <v>146</v>
      </c>
      <c r="G39" s="98">
        <v>217.7</v>
      </c>
      <c r="H39" s="95" t="s">
        <v>146</v>
      </c>
      <c r="I39" s="97">
        <f aca="true" t="shared" si="9" ref="I39:I53">SUM(C39,E39,G39)</f>
        <v>2462.6</v>
      </c>
      <c r="J39" s="95" t="s">
        <v>146</v>
      </c>
      <c r="K39" s="98"/>
      <c r="L39" s="95" t="s">
        <v>146</v>
      </c>
      <c r="N39" s="26" t="str">
        <f t="shared" si="0"/>
        <v>350</v>
      </c>
      <c r="O39" s="24">
        <f t="shared" si="2"/>
        <v>0</v>
      </c>
      <c r="P39" s="27" t="s">
        <v>13</v>
      </c>
    </row>
    <row r="40" spans="1:16" ht="12.75">
      <c r="A40" s="80" t="s">
        <v>121</v>
      </c>
      <c r="B40" s="64" t="s">
        <v>47</v>
      </c>
      <c r="C40" s="97">
        <f aca="true" t="shared" si="10" ref="C40:H40">SUM(C41:C48)</f>
        <v>2136.9</v>
      </c>
      <c r="D40" s="97">
        <f t="shared" si="10"/>
        <v>40.678</v>
      </c>
      <c r="E40" s="97">
        <f t="shared" si="10"/>
        <v>184.7</v>
      </c>
      <c r="F40" s="97">
        <f t="shared" si="10"/>
        <v>0.34800000000000003</v>
      </c>
      <c r="G40" s="97">
        <f t="shared" si="10"/>
        <v>170.6</v>
      </c>
      <c r="H40" s="97">
        <f t="shared" si="10"/>
        <v>0.123</v>
      </c>
      <c r="I40" s="97">
        <f t="shared" si="9"/>
        <v>2492.2</v>
      </c>
      <c r="J40" s="97">
        <f aca="true" t="shared" si="11" ref="J40:J51">SUM(D40,F40,H40)</f>
        <v>41.148999999999994</v>
      </c>
      <c r="K40" s="97">
        <f>SUM(K41:K48)</f>
        <v>0</v>
      </c>
      <c r="L40" s="97">
        <f>SUM(L41:L48)</f>
        <v>0</v>
      </c>
      <c r="N40" s="26" t="str">
        <f t="shared" si="0"/>
        <v>360</v>
      </c>
      <c r="O40" s="24">
        <f t="shared" si="2"/>
        <v>0</v>
      </c>
      <c r="P40" s="24">
        <f t="shared" si="1"/>
        <v>0</v>
      </c>
    </row>
    <row r="41" spans="1:16" ht="25.5">
      <c r="A41" s="28" t="s">
        <v>107</v>
      </c>
      <c r="B41" s="64" t="s">
        <v>48</v>
      </c>
      <c r="C41" s="98">
        <v>808.5999999999999</v>
      </c>
      <c r="D41" s="98"/>
      <c r="E41" s="98">
        <v>176.5</v>
      </c>
      <c r="F41" s="98"/>
      <c r="G41" s="98">
        <v>165.9</v>
      </c>
      <c r="H41" s="98"/>
      <c r="I41" s="97">
        <f t="shared" si="9"/>
        <v>1151</v>
      </c>
      <c r="J41" s="97">
        <f t="shared" si="11"/>
        <v>0</v>
      </c>
      <c r="K41" s="99"/>
      <c r="L41" s="98"/>
      <c r="N41" s="26" t="str">
        <f t="shared" si="0"/>
        <v>361</v>
      </c>
      <c r="O41" s="24">
        <f t="shared" si="2"/>
        <v>0</v>
      </c>
      <c r="P41" s="24">
        <f t="shared" si="1"/>
        <v>0</v>
      </c>
    </row>
    <row r="42" spans="1:16" ht="12.75">
      <c r="A42" s="28" t="s">
        <v>17</v>
      </c>
      <c r="B42" s="64" t="s">
        <v>49</v>
      </c>
      <c r="C42" s="98">
        <v>637.3</v>
      </c>
      <c r="D42" s="98">
        <v>19.111</v>
      </c>
      <c r="E42" s="98">
        <v>7.1</v>
      </c>
      <c r="F42" s="98">
        <v>0.29600000000000004</v>
      </c>
      <c r="G42" s="98">
        <v>4.7</v>
      </c>
      <c r="H42" s="98">
        <v>0.123</v>
      </c>
      <c r="I42" s="97">
        <f t="shared" si="9"/>
        <v>649.1</v>
      </c>
      <c r="J42" s="97">
        <f t="shared" si="11"/>
        <v>19.53</v>
      </c>
      <c r="K42" s="99"/>
      <c r="L42" s="98"/>
      <c r="N42" s="26" t="str">
        <f t="shared" si="0"/>
        <v>362</v>
      </c>
      <c r="O42" s="24">
        <f t="shared" si="2"/>
        <v>0</v>
      </c>
      <c r="P42" s="24">
        <f t="shared" si="1"/>
        <v>0</v>
      </c>
    </row>
    <row r="43" spans="1:16" ht="12.75">
      <c r="A43" s="29" t="s">
        <v>18</v>
      </c>
      <c r="B43" s="64" t="s">
        <v>50</v>
      </c>
      <c r="C43" s="98">
        <v>691.0000000000001</v>
      </c>
      <c r="D43" s="98">
        <v>21.567</v>
      </c>
      <c r="E43" s="98">
        <v>1.1</v>
      </c>
      <c r="F43" s="98">
        <v>0.052</v>
      </c>
      <c r="G43" s="98"/>
      <c r="H43" s="98"/>
      <c r="I43" s="97">
        <f t="shared" si="9"/>
        <v>692.1000000000001</v>
      </c>
      <c r="J43" s="97">
        <f t="shared" si="11"/>
        <v>21.619</v>
      </c>
      <c r="K43" s="99"/>
      <c r="L43" s="98"/>
      <c r="N43" s="26" t="str">
        <f t="shared" si="0"/>
        <v>363</v>
      </c>
      <c r="O43" s="24">
        <f t="shared" si="2"/>
        <v>0</v>
      </c>
      <c r="P43" s="24">
        <f t="shared" si="1"/>
        <v>0</v>
      </c>
    </row>
    <row r="44" spans="1:16" ht="12.75">
      <c r="A44" s="29" t="s">
        <v>19</v>
      </c>
      <c r="B44" s="64" t="s">
        <v>51</v>
      </c>
      <c r="C44" s="98"/>
      <c r="D44" s="98"/>
      <c r="E44" s="98"/>
      <c r="F44" s="98"/>
      <c r="G44" s="98"/>
      <c r="H44" s="98"/>
      <c r="I44" s="97">
        <f t="shared" si="9"/>
        <v>0</v>
      </c>
      <c r="J44" s="97">
        <f t="shared" si="11"/>
        <v>0</v>
      </c>
      <c r="K44" s="99"/>
      <c r="L44" s="98"/>
      <c r="N44" s="26" t="str">
        <f t="shared" si="0"/>
        <v>364</v>
      </c>
      <c r="O44" s="24">
        <f t="shared" si="2"/>
        <v>0</v>
      </c>
      <c r="P44" s="24">
        <f t="shared" si="1"/>
        <v>0</v>
      </c>
    </row>
    <row r="45" spans="1:16" ht="12.75">
      <c r="A45" s="29" t="s">
        <v>117</v>
      </c>
      <c r="B45" s="64" t="s">
        <v>52</v>
      </c>
      <c r="C45" s="98"/>
      <c r="D45" s="98"/>
      <c r="E45" s="98"/>
      <c r="F45" s="98"/>
      <c r="G45" s="98"/>
      <c r="H45" s="98"/>
      <c r="I45" s="97">
        <f t="shared" si="9"/>
        <v>0</v>
      </c>
      <c r="J45" s="97">
        <f t="shared" si="11"/>
        <v>0</v>
      </c>
      <c r="K45" s="99"/>
      <c r="L45" s="98"/>
      <c r="N45" s="26" t="str">
        <f t="shared" si="0"/>
        <v>365</v>
      </c>
      <c r="O45" s="24">
        <f t="shared" si="2"/>
        <v>0</v>
      </c>
      <c r="P45" s="24">
        <f t="shared" si="1"/>
        <v>0</v>
      </c>
    </row>
    <row r="46" spans="1:16" ht="25.5" customHeight="1">
      <c r="A46" s="29" t="s">
        <v>37</v>
      </c>
      <c r="B46" s="64" t="s">
        <v>53</v>
      </c>
      <c r="C46" s="98"/>
      <c r="D46" s="98"/>
      <c r="E46" s="98"/>
      <c r="F46" s="98"/>
      <c r="G46" s="98"/>
      <c r="H46" s="98"/>
      <c r="I46" s="97">
        <f t="shared" si="9"/>
        <v>0</v>
      </c>
      <c r="J46" s="97">
        <f t="shared" si="11"/>
        <v>0</v>
      </c>
      <c r="K46" s="99"/>
      <c r="L46" s="98"/>
      <c r="N46" s="26" t="str">
        <f t="shared" si="0"/>
        <v>366</v>
      </c>
      <c r="O46" s="24">
        <f t="shared" si="2"/>
        <v>0</v>
      </c>
      <c r="P46" s="24">
        <f t="shared" si="1"/>
        <v>0</v>
      </c>
    </row>
    <row r="47" spans="1:16" ht="63.75">
      <c r="A47" s="63" t="s">
        <v>108</v>
      </c>
      <c r="B47" s="64" t="s">
        <v>54</v>
      </c>
      <c r="C47" s="98"/>
      <c r="D47" s="98"/>
      <c r="E47" s="98"/>
      <c r="F47" s="98"/>
      <c r="G47" s="98"/>
      <c r="H47" s="98"/>
      <c r="I47" s="97">
        <f t="shared" si="9"/>
        <v>0</v>
      </c>
      <c r="J47" s="97">
        <f t="shared" si="11"/>
        <v>0</v>
      </c>
      <c r="K47" s="99"/>
      <c r="L47" s="98"/>
      <c r="N47" s="26" t="str">
        <f t="shared" si="0"/>
        <v>367</v>
      </c>
      <c r="O47" s="24">
        <f t="shared" si="2"/>
        <v>0</v>
      </c>
      <c r="P47" s="24">
        <f t="shared" si="1"/>
        <v>0</v>
      </c>
    </row>
    <row r="48" spans="1:24" ht="26.25">
      <c r="A48" s="29" t="s">
        <v>38</v>
      </c>
      <c r="B48" s="64" t="s">
        <v>55</v>
      </c>
      <c r="C48" s="98"/>
      <c r="D48" s="98"/>
      <c r="E48" s="98"/>
      <c r="F48" s="98"/>
      <c r="G48" s="98"/>
      <c r="H48" s="98"/>
      <c r="I48" s="97">
        <f t="shared" si="9"/>
        <v>0</v>
      </c>
      <c r="J48" s="97">
        <f t="shared" si="11"/>
        <v>0</v>
      </c>
      <c r="K48" s="99"/>
      <c r="L48" s="98"/>
      <c r="N48" s="26" t="str">
        <f t="shared" si="0"/>
        <v>368</v>
      </c>
      <c r="O48" s="24">
        <f t="shared" si="2"/>
        <v>0</v>
      </c>
      <c r="P48" s="24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8" t="s">
        <v>132</v>
      </c>
      <c r="B49" s="64" t="s">
        <v>56</v>
      </c>
      <c r="C49" s="98">
        <v>1.49</v>
      </c>
      <c r="D49" s="98">
        <v>0.097</v>
      </c>
      <c r="E49" s="98"/>
      <c r="F49" s="98"/>
      <c r="G49" s="98"/>
      <c r="H49" s="98"/>
      <c r="I49" s="97">
        <f t="shared" si="9"/>
        <v>1.49</v>
      </c>
      <c r="J49" s="97">
        <f t="shared" si="11"/>
        <v>0.097</v>
      </c>
      <c r="K49" s="99"/>
      <c r="L49" s="98"/>
      <c r="N49" s="26" t="str">
        <f t="shared" si="0"/>
        <v>380</v>
      </c>
      <c r="O49" s="24">
        <f t="shared" si="2"/>
        <v>0</v>
      </c>
      <c r="P49" s="24">
        <f t="shared" si="1"/>
        <v>0</v>
      </c>
      <c r="R49" s="137"/>
      <c r="S49" s="137"/>
      <c r="T49"/>
      <c r="U49"/>
      <c r="V49"/>
      <c r="W49"/>
      <c r="X49"/>
    </row>
    <row r="50" spans="1:24" ht="39">
      <c r="A50" s="28" t="s">
        <v>116</v>
      </c>
      <c r="B50" s="64" t="s">
        <v>36</v>
      </c>
      <c r="C50" s="98">
        <v>35.9</v>
      </c>
      <c r="D50" s="98">
        <v>0.2104</v>
      </c>
      <c r="E50" s="98"/>
      <c r="F50" s="98"/>
      <c r="G50" s="98">
        <v>1.9</v>
      </c>
      <c r="H50" s="98">
        <v>0.154</v>
      </c>
      <c r="I50" s="97">
        <f t="shared" si="9"/>
        <v>37.8</v>
      </c>
      <c r="J50" s="97">
        <f t="shared" si="11"/>
        <v>0.3644</v>
      </c>
      <c r="K50" s="96" t="s">
        <v>146</v>
      </c>
      <c r="L50" s="95" t="s">
        <v>146</v>
      </c>
      <c r="N50" s="26" t="str">
        <f t="shared" si="0"/>
        <v>400</v>
      </c>
      <c r="O50" s="27" t="s">
        <v>13</v>
      </c>
      <c r="P50" s="27" t="s">
        <v>13</v>
      </c>
      <c r="Q50"/>
      <c r="R50" s="84"/>
      <c r="S50" s="85"/>
      <c r="T50"/>
      <c r="U50"/>
      <c r="V50"/>
      <c r="W50"/>
      <c r="X50"/>
    </row>
    <row r="51" spans="1:24" ht="39">
      <c r="A51" s="81" t="s">
        <v>114</v>
      </c>
      <c r="B51" s="82" t="s">
        <v>109</v>
      </c>
      <c r="C51" s="98"/>
      <c r="D51" s="98"/>
      <c r="E51" s="98"/>
      <c r="F51" s="98"/>
      <c r="G51" s="98"/>
      <c r="H51" s="98"/>
      <c r="I51" s="97">
        <f t="shared" si="9"/>
        <v>0</v>
      </c>
      <c r="J51" s="97">
        <f t="shared" si="11"/>
        <v>0</v>
      </c>
      <c r="K51" s="96" t="s">
        <v>146</v>
      </c>
      <c r="L51" s="95" t="s">
        <v>146</v>
      </c>
      <c r="N51" s="26" t="str">
        <f t="shared" si="0"/>
        <v>410</v>
      </c>
      <c r="O51" s="27" t="s">
        <v>13</v>
      </c>
      <c r="P51" s="27" t="s">
        <v>13</v>
      </c>
      <c r="Q51"/>
      <c r="R51" s="84"/>
      <c r="S51" s="86"/>
      <c r="T51"/>
      <c r="U51"/>
      <c r="V51"/>
      <c r="W51"/>
      <c r="X51"/>
    </row>
    <row r="52" spans="1:24" ht="15">
      <c r="A52" s="83" t="s">
        <v>110</v>
      </c>
      <c r="B52" s="82" t="s">
        <v>111</v>
      </c>
      <c r="C52" s="100">
        <f>SUM(C22,C29)</f>
        <v>3310.3</v>
      </c>
      <c r="D52" s="96" t="s">
        <v>146</v>
      </c>
      <c r="E52" s="100">
        <f>SUM(E22,E29)</f>
        <v>383.70000000000005</v>
      </c>
      <c r="F52" s="96" t="s">
        <v>146</v>
      </c>
      <c r="G52" s="100">
        <f>SUM(G22,G29)</f>
        <v>285.70000000000005</v>
      </c>
      <c r="H52" s="96" t="s">
        <v>146</v>
      </c>
      <c r="I52" s="100">
        <f t="shared" si="9"/>
        <v>3979.7</v>
      </c>
      <c r="J52" s="96" t="s">
        <v>146</v>
      </c>
      <c r="K52" s="100">
        <f>SUM(K22,K29)</f>
        <v>0</v>
      </c>
      <c r="L52" s="96" t="s">
        <v>146</v>
      </c>
      <c r="N52" s="26" t="str">
        <f t="shared" si="0"/>
        <v>500</v>
      </c>
      <c r="O52" s="24">
        <f t="shared" si="2"/>
        <v>0</v>
      </c>
      <c r="P52" s="27" t="s">
        <v>13</v>
      </c>
      <c r="Q52"/>
      <c r="R52"/>
      <c r="S52"/>
      <c r="T52"/>
      <c r="U52"/>
      <c r="V52"/>
      <c r="W52"/>
      <c r="X52"/>
    </row>
    <row r="53" spans="1:24" ht="26.25">
      <c r="A53" s="83" t="s">
        <v>112</v>
      </c>
      <c r="B53" s="82" t="s">
        <v>113</v>
      </c>
      <c r="C53" s="100">
        <f>SUM(C23,C30)</f>
        <v>3968.2200000000003</v>
      </c>
      <c r="D53" s="100">
        <f>SUM(D23,D30)</f>
        <v>106.45199999999998</v>
      </c>
      <c r="E53" s="100">
        <f>SUM(E23,E30)</f>
        <v>475.36</v>
      </c>
      <c r="F53" s="100">
        <f>SUM(F23,F30)</f>
        <v>15.712000000000002</v>
      </c>
      <c r="G53" s="100">
        <f>SUM(G23,G30)</f>
        <v>358.28999999999996</v>
      </c>
      <c r="H53" s="100">
        <f>SUM(H23,H30)</f>
        <v>12.099</v>
      </c>
      <c r="I53" s="100">
        <f t="shared" si="9"/>
        <v>4801.87</v>
      </c>
      <c r="J53" s="100">
        <f>SUM(D53,F53,H53)</f>
        <v>134.26299999999998</v>
      </c>
      <c r="K53" s="100">
        <f>SUM(K23,K30)</f>
        <v>37.8</v>
      </c>
      <c r="L53" s="100">
        <f>SUM(L23,L30)</f>
        <v>0.3644</v>
      </c>
      <c r="N53" s="26" t="str">
        <f t="shared" si="0"/>
        <v>600</v>
      </c>
      <c r="O53" s="24">
        <f t="shared" si="2"/>
        <v>0</v>
      </c>
      <c r="P53" s="24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31" t="s">
        <v>129</v>
      </c>
      <c r="B54" s="131"/>
      <c r="C54" s="131"/>
      <c r="D54" s="131"/>
      <c r="E54" s="131"/>
      <c r="F54" s="131"/>
      <c r="G54" s="131"/>
      <c r="H54" s="131"/>
      <c r="I54" s="68"/>
      <c r="J54" s="69"/>
      <c r="K54" s="66"/>
      <c r="L54" s="67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32" t="s">
        <v>133</v>
      </c>
      <c r="B55" s="132"/>
      <c r="C55" s="132"/>
      <c r="D55" s="132"/>
      <c r="E55" s="132"/>
      <c r="F55" s="132"/>
      <c r="G55" s="132"/>
      <c r="H55" s="132"/>
      <c r="I55" s="17"/>
      <c r="N55" s="101" t="s">
        <v>11</v>
      </c>
      <c r="O55" s="101"/>
      <c r="P55" s="101"/>
      <c r="Q55"/>
      <c r="R55"/>
      <c r="S55"/>
      <c r="T55"/>
      <c r="U55"/>
      <c r="V55"/>
      <c r="W55"/>
      <c r="X55"/>
    </row>
    <row r="56" spans="1:17" ht="18.75" customHeight="1">
      <c r="A56" s="126" t="s">
        <v>1</v>
      </c>
      <c r="B56" s="126"/>
      <c r="G56" s="127" t="s">
        <v>141</v>
      </c>
      <c r="H56" s="127"/>
      <c r="I56" s="127"/>
      <c r="K56" s="128"/>
      <c r="L56" s="128"/>
      <c r="N56" s="102" t="s">
        <v>115</v>
      </c>
      <c r="O56" s="102"/>
      <c r="P56" s="78">
        <f>IF(I50=K53,0,I50-K53)</f>
        <v>0</v>
      </c>
      <c r="Q56"/>
    </row>
    <row r="57" spans="2:17" ht="15">
      <c r="B57" s="30"/>
      <c r="G57" s="139" t="s">
        <v>90</v>
      </c>
      <c r="H57" s="139"/>
      <c r="I57" s="139"/>
      <c r="K57" s="140" t="s">
        <v>91</v>
      </c>
      <c r="L57" s="140"/>
      <c r="N57" s="102" t="s">
        <v>122</v>
      </c>
      <c r="O57" s="102"/>
      <c r="P57" s="77">
        <f>IF(J50=L53,0,J50-L53)</f>
        <v>0</v>
      </c>
      <c r="Q57"/>
    </row>
    <row r="58" spans="1:17" ht="26.25" customHeight="1">
      <c r="A58" s="134" t="s">
        <v>0</v>
      </c>
      <c r="B58" s="134"/>
      <c r="D58" s="135" t="s">
        <v>140</v>
      </c>
      <c r="E58" s="136"/>
      <c r="G58" s="127" t="s">
        <v>142</v>
      </c>
      <c r="H58" s="127"/>
      <c r="I58" s="127"/>
      <c r="K58" s="128"/>
      <c r="L58" s="128"/>
      <c r="M58" s="33"/>
      <c r="Q58"/>
    </row>
    <row r="59" spans="2:17" ht="15">
      <c r="B59" s="31"/>
      <c r="D59" s="133" t="s">
        <v>92</v>
      </c>
      <c r="E59" s="133"/>
      <c r="G59" s="133" t="s">
        <v>90</v>
      </c>
      <c r="H59" s="133"/>
      <c r="I59" s="133"/>
      <c r="K59" s="133" t="s">
        <v>91</v>
      </c>
      <c r="L59" s="133"/>
      <c r="Q59"/>
    </row>
    <row r="60" spans="1:17" ht="15">
      <c r="A60" s="32"/>
      <c r="B60" s="31"/>
      <c r="C60" s="32"/>
      <c r="D60" s="32"/>
      <c r="G60" s="127" t="s">
        <v>143</v>
      </c>
      <c r="H60" s="127"/>
      <c r="I60" s="127"/>
      <c r="K60" s="141">
        <v>42755</v>
      </c>
      <c r="L60" s="142"/>
      <c r="Q60"/>
    </row>
    <row r="61" spans="2:17" ht="26.25" customHeight="1">
      <c r="B61" s="31"/>
      <c r="G61" s="138" t="s">
        <v>137</v>
      </c>
      <c r="H61" s="138"/>
      <c r="I61" s="138"/>
      <c r="K61" s="138" t="s">
        <v>93</v>
      </c>
      <c r="L61" s="138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  <mergeCell ref="E15:F16"/>
    <mergeCell ref="I15:L15"/>
    <mergeCell ref="A54:H54"/>
    <mergeCell ref="A55:H55"/>
    <mergeCell ref="D59:E59"/>
    <mergeCell ref="A58:B58"/>
    <mergeCell ref="D58:E58"/>
    <mergeCell ref="G58:I58"/>
    <mergeCell ref="D7:J7"/>
    <mergeCell ref="G9:H9"/>
    <mergeCell ref="N17:P17"/>
    <mergeCell ref="A56:B56"/>
    <mergeCell ref="G56:I56"/>
    <mergeCell ref="K56:L56"/>
    <mergeCell ref="A15:A17"/>
    <mergeCell ref="B15:B17"/>
    <mergeCell ref="K16:L16"/>
    <mergeCell ref="C15:D16"/>
    <mergeCell ref="A3:I3"/>
    <mergeCell ref="A4:I4"/>
    <mergeCell ref="A5:I5"/>
    <mergeCell ref="J3:L3"/>
    <mergeCell ref="J4:L4"/>
    <mergeCell ref="J5:L5"/>
    <mergeCell ref="N55:P55"/>
    <mergeCell ref="N56:O56"/>
    <mergeCell ref="N57:O57"/>
    <mergeCell ref="D10:J10"/>
    <mergeCell ref="D11:J11"/>
    <mergeCell ref="D13:J13"/>
    <mergeCell ref="G15:H16"/>
    <mergeCell ref="D12:J12"/>
    <mergeCell ref="I16:I17"/>
    <mergeCell ref="J16:J17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1968503937007874" header="0.2362204724409449" footer="0.31496062992125984"/>
  <pageSetup fitToHeight="2" fitToWidth="2" horizontalDpi="600" verticalDpi="600" orientation="landscape" paperSize="9" scale="70" r:id="rId3"/>
  <headerFooter alignWithMargins="0">
    <oddFooter>&amp;C&amp;P</oddFooter>
  </headerFooter>
  <rowBreaks count="1" manualBreakCount="1">
    <brk id="26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94" t="s">
        <v>147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2" customWidth="1"/>
    <col min="2" max="2" width="13.28125" style="72" customWidth="1"/>
    <col min="3" max="18" width="8.57421875" style="72" customWidth="1"/>
    <col min="19" max="16384" width="9.140625" style="72" customWidth="1"/>
  </cols>
  <sheetData>
    <row r="1" spans="1:18" ht="27" customHeight="1">
      <c r="A1" s="143" t="s">
        <v>57</v>
      </c>
      <c r="B1" s="71" t="s">
        <v>58</v>
      </c>
      <c r="C1" s="143" t="s">
        <v>59</v>
      </c>
      <c r="D1" s="143"/>
      <c r="E1" s="143" t="s">
        <v>60</v>
      </c>
      <c r="F1" s="143"/>
      <c r="G1" s="143" t="s">
        <v>61</v>
      </c>
      <c r="H1" s="143"/>
      <c r="I1" s="143" t="s">
        <v>62</v>
      </c>
      <c r="J1" s="143"/>
      <c r="K1" s="143" t="s">
        <v>63</v>
      </c>
      <c r="L1" s="143"/>
      <c r="M1" s="143" t="s">
        <v>64</v>
      </c>
      <c r="N1" s="143"/>
      <c r="O1" s="143" t="s">
        <v>65</v>
      </c>
      <c r="P1" s="143"/>
      <c r="Q1" s="143" t="s">
        <v>66</v>
      </c>
      <c r="R1" s="143"/>
    </row>
    <row r="2" spans="1:18" ht="12.75">
      <c r="A2" s="143"/>
      <c r="B2" s="71" t="s">
        <v>67</v>
      </c>
      <c r="C2" s="71" t="s">
        <v>68</v>
      </c>
      <c r="D2" s="71" t="s">
        <v>69</v>
      </c>
      <c r="E2" s="71" t="s">
        <v>68</v>
      </c>
      <c r="F2" s="71" t="s">
        <v>69</v>
      </c>
      <c r="G2" s="71" t="s">
        <v>68</v>
      </c>
      <c r="H2" s="71" t="s">
        <v>69</v>
      </c>
      <c r="I2" s="71" t="s">
        <v>68</v>
      </c>
      <c r="J2" s="71" t="s">
        <v>69</v>
      </c>
      <c r="K2" s="71" t="s">
        <v>68</v>
      </c>
      <c r="L2" s="71" t="s">
        <v>69</v>
      </c>
      <c r="M2" s="71" t="s">
        <v>68</v>
      </c>
      <c r="N2" s="71" t="s">
        <v>69</v>
      </c>
      <c r="O2" s="71" t="s">
        <v>68</v>
      </c>
      <c r="P2" s="71" t="s">
        <v>69</v>
      </c>
      <c r="Q2" s="71" t="s">
        <v>68</v>
      </c>
      <c r="R2" s="71" t="s">
        <v>69</v>
      </c>
    </row>
    <row r="3" spans="1:14" ht="12.75">
      <c r="A3" s="73" t="s">
        <v>84</v>
      </c>
      <c r="B3" s="74">
        <v>1</v>
      </c>
      <c r="E3" s="72">
        <v>10</v>
      </c>
      <c r="F3" s="72">
        <v>4</v>
      </c>
      <c r="I3" s="72">
        <v>1</v>
      </c>
      <c r="J3" s="72">
        <v>3</v>
      </c>
      <c r="K3" s="72">
        <v>12</v>
      </c>
      <c r="L3" s="72">
        <v>4</v>
      </c>
      <c r="M3" s="72">
        <v>1</v>
      </c>
      <c r="N3" s="72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70</v>
      </c>
      <c r="B1" s="47" t="s">
        <v>71</v>
      </c>
      <c r="C1" s="47" t="s">
        <v>72</v>
      </c>
      <c r="D1" s="48" t="s">
        <v>83</v>
      </c>
      <c r="E1" s="144" t="s">
        <v>73</v>
      </c>
      <c r="F1" s="144"/>
      <c r="G1" s="144" t="s">
        <v>74</v>
      </c>
      <c r="H1" s="144"/>
      <c r="I1" s="144" t="s">
        <v>75</v>
      </c>
      <c r="J1" s="144"/>
      <c r="K1" s="49" t="s">
        <v>76</v>
      </c>
      <c r="L1" s="49" t="s">
        <v>77</v>
      </c>
      <c r="M1" s="50" t="s">
        <v>78</v>
      </c>
      <c r="N1" s="50" t="s">
        <v>79</v>
      </c>
      <c r="O1" s="50" t="s">
        <v>80</v>
      </c>
      <c r="P1" s="50" t="s">
        <v>79</v>
      </c>
      <c r="Q1" s="49" t="s">
        <v>77</v>
      </c>
      <c r="R1" s="50" t="s">
        <v>78</v>
      </c>
      <c r="S1" s="50" t="s">
        <v>79</v>
      </c>
      <c r="T1" s="50" t="s">
        <v>80</v>
      </c>
      <c r="U1" s="50" t="s">
        <v>79</v>
      </c>
      <c r="V1" s="49" t="s">
        <v>77</v>
      </c>
      <c r="W1" s="50" t="s">
        <v>78</v>
      </c>
      <c r="X1" s="50" t="s">
        <v>79</v>
      </c>
      <c r="Y1" s="50" t="s">
        <v>80</v>
      </c>
      <c r="Z1" s="50" t="s">
        <v>79</v>
      </c>
      <c r="AA1" s="49" t="s">
        <v>77</v>
      </c>
      <c r="AB1" s="50" t="s">
        <v>78</v>
      </c>
      <c r="AC1" s="50" t="s">
        <v>79</v>
      </c>
      <c r="AD1" s="50" t="s">
        <v>80</v>
      </c>
      <c r="AE1" s="50" t="s">
        <v>79</v>
      </c>
      <c r="AF1" s="49" t="s">
        <v>77</v>
      </c>
      <c r="AG1" s="50" t="s">
        <v>78</v>
      </c>
      <c r="AH1" s="50" t="s">
        <v>79</v>
      </c>
      <c r="AI1" s="50" t="s">
        <v>80</v>
      </c>
      <c r="AJ1" s="50" t="s">
        <v>79</v>
      </c>
      <c r="AK1" s="49" t="s">
        <v>77</v>
      </c>
      <c r="AL1" s="50" t="s">
        <v>78</v>
      </c>
      <c r="AM1" s="50" t="s">
        <v>79</v>
      </c>
      <c r="AN1" s="50" t="s">
        <v>80</v>
      </c>
      <c r="AO1" s="50" t="s">
        <v>79</v>
      </c>
      <c r="AP1" s="49" t="s">
        <v>77</v>
      </c>
      <c r="AQ1" s="50" t="s">
        <v>78</v>
      </c>
      <c r="AR1" s="50" t="s">
        <v>79</v>
      </c>
      <c r="AS1" s="50" t="s">
        <v>80</v>
      </c>
      <c r="AT1" s="50" t="s">
        <v>79</v>
      </c>
      <c r="AU1" s="49" t="s">
        <v>77</v>
      </c>
      <c r="AV1" s="50" t="s">
        <v>78</v>
      </c>
      <c r="AW1" s="50" t="s">
        <v>79</v>
      </c>
      <c r="AX1" s="50" t="s">
        <v>80</v>
      </c>
      <c r="AY1" s="50" t="s">
        <v>79</v>
      </c>
      <c r="AZ1" s="49" t="s">
        <v>77</v>
      </c>
      <c r="BA1" s="50" t="s">
        <v>78</v>
      </c>
      <c r="BB1" s="50" t="s">
        <v>79</v>
      </c>
      <c r="BC1" s="50" t="s">
        <v>80</v>
      </c>
      <c r="BD1" s="50" t="s">
        <v>79</v>
      </c>
      <c r="BE1" s="49" t="s">
        <v>77</v>
      </c>
      <c r="BF1" s="50" t="s">
        <v>78</v>
      </c>
      <c r="BG1" s="50" t="s">
        <v>79</v>
      </c>
      <c r="BH1" s="50" t="s">
        <v>80</v>
      </c>
      <c r="BI1" s="50" t="s">
        <v>79</v>
      </c>
      <c r="BJ1" s="49" t="s">
        <v>77</v>
      </c>
      <c r="BK1" s="50" t="s">
        <v>78</v>
      </c>
      <c r="BL1" s="50" t="s">
        <v>79</v>
      </c>
      <c r="BM1" s="50" t="s">
        <v>80</v>
      </c>
      <c r="BN1" s="50" t="s">
        <v>79</v>
      </c>
      <c r="BO1" s="49" t="s">
        <v>77</v>
      </c>
      <c r="BP1" s="50" t="s">
        <v>78</v>
      </c>
      <c r="BQ1" s="50" t="s">
        <v>79</v>
      </c>
      <c r="BR1" s="50" t="s">
        <v>80</v>
      </c>
      <c r="BS1" s="50" t="s">
        <v>79</v>
      </c>
      <c r="BT1" s="49" t="s">
        <v>77</v>
      </c>
      <c r="BU1" s="50" t="s">
        <v>78</v>
      </c>
      <c r="BV1" s="50" t="s">
        <v>79</v>
      </c>
      <c r="BW1" s="50" t="s">
        <v>80</v>
      </c>
      <c r="BX1" s="50" t="s">
        <v>79</v>
      </c>
      <c r="BY1" s="49" t="s">
        <v>77</v>
      </c>
      <c r="BZ1" s="50" t="s">
        <v>78</v>
      </c>
      <c r="CA1" s="50" t="s">
        <v>79</v>
      </c>
      <c r="CB1" s="50" t="s">
        <v>80</v>
      </c>
      <c r="CC1" s="50" t="s">
        <v>79</v>
      </c>
    </row>
    <row r="2" spans="1:16" ht="12">
      <c r="A2" s="70" t="s">
        <v>136</v>
      </c>
      <c r="B2" s="51" t="s">
        <v>84</v>
      </c>
      <c r="C2" s="70" t="s">
        <v>84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12</v>
      </c>
      <c r="P2" s="53">
        <v>53</v>
      </c>
    </row>
    <row r="4" ht="12">
      <c r="A4" s="5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81</v>
      </c>
      <c r="B1" s="59">
        <v>10</v>
      </c>
    </row>
    <row r="2" spans="1:2" ht="25.5">
      <c r="A2" s="58" t="s">
        <v>82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2017-01-16T13:03:47Z</cp:lastPrinted>
  <dcterms:created xsi:type="dcterms:W3CDTF">2008-04-04T08:51:12Z</dcterms:created>
  <dcterms:modified xsi:type="dcterms:W3CDTF">2017-01-21T07:51:51Z</dcterms:modified>
  <cp:category/>
  <cp:version/>
  <cp:contentType/>
  <cp:contentStatus/>
</cp:coreProperties>
</file>