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05" windowWidth="15120" windowHeight="8010" activeTab="1"/>
  </bookViews>
  <sheets>
    <sheet name="10-ОИП_Раздел 1" sheetId="1" r:id="rId1"/>
    <sheet name="10-ОИП_Раздел 2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</externalReferences>
  <definedNames>
    <definedName name="CodeRF">'[1]Субъекты_РФ'!$C$2:$E$82</definedName>
    <definedName name="NameRF">'[1]Субъекты_РФ'!$C$2:$C$82</definedName>
    <definedName name="_xlnm.Print_Titles" localSheetId="0">'10-ОИП_Раздел 1'!$15:$18</definedName>
    <definedName name="Код">"R[1]C"</definedName>
    <definedName name="_xlnm.Print_Area" localSheetId="0">'10-ОИП_Раздел 1'!$A$3:$H$55</definedName>
    <definedName name="_xlnm.Print_Area" localSheetId="1">'10-ОИП_Раздел 2'!$A$2:$K$29</definedName>
  </definedNames>
  <calcPr fullCalcOnLoad="1"/>
</workbook>
</file>

<file path=xl/sharedStrings.xml><?xml version="1.0" encoding="utf-8"?>
<sst xmlns="http://schemas.openxmlformats.org/spreadsheetml/2006/main" count="308" uniqueCount="174">
  <si>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</si>
  <si>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</si>
  <si>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</si>
  <si>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</si>
  <si>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</si>
  <si>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</si>
  <si>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</si>
  <si>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</si>
  <si>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</si>
  <si>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</si>
  <si>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</si>
  <si>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</si>
  <si>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</si>
  <si>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</si>
  <si>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</si>
  <si>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</si>
  <si>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</si>
  <si>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</si>
  <si>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</si>
  <si>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</si>
  <si>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</si>
  <si>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</si>
  <si>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</si>
  <si>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</si>
  <si>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</si>
  <si>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</si>
  <si>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</si>
  <si>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</si>
  <si>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Код строки</t>
  </si>
  <si>
    <t>А</t>
  </si>
  <si>
    <t>Б</t>
  </si>
  <si>
    <t>(Ф.И.О.)</t>
  </si>
  <si>
    <t>(подпись)</t>
  </si>
  <si>
    <t>(должность)</t>
  </si>
  <si>
    <t>(дата составления документа)</t>
  </si>
  <si>
    <t>года</t>
  </si>
  <si>
    <t>Х</t>
  </si>
  <si>
    <t>Наименование показателя</t>
  </si>
  <si>
    <t>Площадь очагов вредных организмов, га</t>
  </si>
  <si>
    <t>на начало отчетного года</t>
  </si>
  <si>
    <t>возникло вновь</t>
  </si>
  <si>
    <t>ликвидировано мерами борьбы</t>
  </si>
  <si>
    <t>затухло под воздействием естественных факторов</t>
  </si>
  <si>
    <t>на конец отчетного периода</t>
  </si>
  <si>
    <t>в т.ч. требуют мер борьбы</t>
  </si>
  <si>
    <t xml:space="preserve">Руководитель </t>
  </si>
  <si>
    <t>(нарастающим итогом)</t>
  </si>
  <si>
    <t>за  январь -</t>
  </si>
  <si>
    <t>(наименование лесничества, лесопарка)</t>
  </si>
  <si>
    <t>10-ОИП</t>
  </si>
  <si>
    <t/>
  </si>
  <si>
    <t>(номер контактного телефона
с указанием кода города)</t>
  </si>
  <si>
    <t>Протокол контроля</t>
  </si>
  <si>
    <t>строки</t>
  </si>
  <si>
    <t>20</t>
  </si>
  <si>
    <t xml:space="preserve">       сибирский шелкопряд</t>
  </si>
  <si>
    <t>21</t>
  </si>
  <si>
    <t xml:space="preserve">       сосновый шелкопряд</t>
  </si>
  <si>
    <t>22</t>
  </si>
  <si>
    <t xml:space="preserve">       шелкопряд монашенка</t>
  </si>
  <si>
    <t>23</t>
  </si>
  <si>
    <t xml:space="preserve">       сосновая пяденица</t>
  </si>
  <si>
    <t>24</t>
  </si>
  <si>
    <t xml:space="preserve">       сосновая совка</t>
  </si>
  <si>
    <t>25</t>
  </si>
  <si>
    <t xml:space="preserve">       рыжий сосновый пилильщик</t>
  </si>
  <si>
    <t>26</t>
  </si>
  <si>
    <t xml:space="preserve">       обыкновенный сосновый 
       пилильщик</t>
  </si>
  <si>
    <t>27</t>
  </si>
  <si>
    <t>28</t>
  </si>
  <si>
    <t>29</t>
  </si>
  <si>
    <t xml:space="preserve">       еловый обыкновенный 
       пилильщик</t>
  </si>
  <si>
    <t>30</t>
  </si>
  <si>
    <t xml:space="preserve">       другие</t>
  </si>
  <si>
    <t>31</t>
  </si>
  <si>
    <t xml:space="preserve">   листогрызущие вредители:</t>
  </si>
  <si>
    <t>40</t>
  </si>
  <si>
    <t xml:space="preserve">       непарный шелкопряд</t>
  </si>
  <si>
    <t>41</t>
  </si>
  <si>
    <t xml:space="preserve">       американская белая 
       бабочка</t>
  </si>
  <si>
    <t>42</t>
  </si>
  <si>
    <t xml:space="preserve">       пяденица зимняя</t>
  </si>
  <si>
    <t>44</t>
  </si>
  <si>
    <t xml:space="preserve">       златогузка</t>
  </si>
  <si>
    <t>45</t>
  </si>
  <si>
    <t>46</t>
  </si>
  <si>
    <t>50</t>
  </si>
  <si>
    <t xml:space="preserve">       хрущи</t>
  </si>
  <si>
    <t>51</t>
  </si>
  <si>
    <t xml:space="preserve">       сосновый подкорный клоп</t>
  </si>
  <si>
    <t>52</t>
  </si>
  <si>
    <t>53</t>
  </si>
  <si>
    <t>54</t>
  </si>
  <si>
    <t>10</t>
  </si>
  <si>
    <t>60</t>
  </si>
  <si>
    <t>61</t>
  </si>
  <si>
    <t>70</t>
  </si>
  <si>
    <t>80</t>
  </si>
  <si>
    <t>43</t>
  </si>
  <si>
    <t xml:space="preserve">       дубовая зеленая листовертка</t>
  </si>
  <si>
    <t>Итого</t>
  </si>
  <si>
    <t>Справочно: по лесам, расположен-
ным на землях иных категорий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</si>
  <si>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</si>
  <si>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всего
(гр.1+2-3-4)</t>
  </si>
  <si>
    <r>
      <rPr>
        <b/>
        <sz val="10"/>
        <rFont val="Arial"/>
        <family val="2"/>
      </rPr>
      <t>Вредители леса</t>
    </r>
    <r>
      <rPr>
        <sz val="10"/>
        <rFont val="Arial"/>
        <family val="2"/>
      </rPr>
      <t>, всего</t>
    </r>
  </si>
  <si>
    <t>гр.(1+2)&gt;=гр.(3+4)</t>
  </si>
  <si>
    <t>гр.5.&gt;=гр.6</t>
  </si>
  <si>
    <t xml:space="preserve">   стволовые вредители:</t>
  </si>
  <si>
    <r>
      <t>Болезни леса</t>
    </r>
    <r>
      <rPr>
        <sz val="10"/>
        <rFont val="Arial"/>
        <family val="2"/>
      </rPr>
      <t>, всего</t>
    </r>
  </si>
  <si>
    <r>
      <rPr>
        <sz val="10"/>
        <rFont val="Arial"/>
        <family val="2"/>
      </rPr>
      <t xml:space="preserve">  в том числе:</t>
    </r>
    <r>
      <rPr>
        <b/>
        <sz val="10"/>
        <rFont val="Arial"/>
        <family val="2"/>
      </rPr>
      <t xml:space="preserve">
  хвоегрызущие вредители:</t>
    </r>
  </si>
  <si>
    <t>62</t>
  </si>
  <si>
    <t xml:space="preserve">       красноголовый пилильщик-
       ткач</t>
  </si>
  <si>
    <t xml:space="preserve">       звездчатый пилильщик-
       ткач</t>
  </si>
  <si>
    <t xml:space="preserve">       короед-типограф</t>
  </si>
  <si>
    <t xml:space="preserve">  в том числе:
       корневая губка</t>
  </si>
  <si>
    <t>Раздел 1. Сведения об очагах вредителей и болезней леса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</si>
  <si>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</si>
  <si>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 xml:space="preserve">Форма 10-ОИП 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</si>
  <si>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</si>
  <si>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ежеквартальная</t>
  </si>
  <si>
    <t>Утверждена приказом 
Минприроды России
от 28.12.2015 г. № 565</t>
  </si>
  <si>
    <t xml:space="preserve">Раздел 2. Сведения о повреждении и гибели лесов </t>
  </si>
  <si>
    <t xml:space="preserve">                                                                          </t>
  </si>
  <si>
    <t>Наименование причин повреждения и гибели лесов</t>
  </si>
  <si>
    <t xml:space="preserve">Поврежденные насаждения, га </t>
  </si>
  <si>
    <t xml:space="preserve">Всего </t>
  </si>
  <si>
    <t>в том числе по степени усыхания
 лесных насаждений</t>
  </si>
  <si>
    <t>10-40%</t>
  </si>
  <si>
    <t>более 40%</t>
  </si>
  <si>
    <t>В</t>
  </si>
  <si>
    <t>гр.1&gt;=гр.6</t>
  </si>
  <si>
    <t>гр.7&gt;=гр.9</t>
  </si>
  <si>
    <t xml:space="preserve">Лесные пожары </t>
  </si>
  <si>
    <t>в том числе от пожаров текущего года</t>
  </si>
  <si>
    <t>11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</si>
  <si>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</si>
  <si>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</si>
  <si>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</si>
  <si>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</si>
  <si>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Антропогенные факторы</t>
  </si>
  <si>
    <t>Непатогенные факторы</t>
  </si>
  <si>
    <t>Всего</t>
  </si>
  <si>
    <t>формула контроля</t>
  </si>
  <si>
    <t>Должностное лицо, 
ответственное за составление формы</t>
  </si>
  <si>
    <t>стр.10&gt;=стр.11</t>
  </si>
  <si>
    <t>(наименование органа исполнительной власти субъекта Российской Федерации)</t>
  </si>
  <si>
    <t>161000</t>
  </si>
  <si>
    <t>161001</t>
  </si>
  <si>
    <t>10-ОИП_Раздел 1</t>
  </si>
  <si>
    <t>10-ОИП_Раздел 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</si>
  <si>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</si>
  <si>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</si>
  <si>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</si>
  <si>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</si>
  <si>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</si>
  <si>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</si>
  <si>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</si>
  <si>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</si>
  <si>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</si>
  <si>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Повреждено с начала года</t>
  </si>
  <si>
    <t>площадь лесов, указанных 
в графе 1, на которых проведены лесопатологи-ческие обследования</t>
  </si>
  <si>
    <t>Погибло с начала года</t>
  </si>
  <si>
    <t>в том числе погибшие насаждения, га</t>
  </si>
  <si>
    <t>площадь лесов, указанных 
в графе 7, на которых проведены лесопатологи-ческие обследования</t>
  </si>
  <si>
    <t>4,1 - 10%</t>
  </si>
  <si>
    <t>Липецкая обл. Управление ЛХ</t>
  </si>
  <si>
    <t>030</t>
  </si>
  <si>
    <t>июнь</t>
  </si>
  <si>
    <t>Количество сведенных книг: 9.</t>
  </si>
  <si>
    <t>Соколов В.Н.</t>
  </si>
  <si>
    <t>Князев А.Е.</t>
  </si>
  <si>
    <t>консультант</t>
  </si>
  <si>
    <t>16.07.2019</t>
  </si>
  <si>
    <t>8-4742-43-00-07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</si>
</sst>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2"/>
    </font>
    <font>
      <sz val="8"/>
      <color indexed="48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sz val="8"/>
      <name val="Arial Cyr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color indexed="10"/>
      <name val="Arial"/>
      <family val="2"/>
    </font>
    <font>
      <b/>
      <sz val="12"/>
      <color indexed="10"/>
      <name val="Arial Cyr"/>
      <family val="2"/>
    </font>
    <font>
      <sz val="8"/>
      <name val="Calibri"/>
      <family val="2"/>
    </font>
    <font>
      <b/>
      <sz val="12"/>
      <color indexed="12"/>
      <name val="Arial Cyr"/>
      <family val="2"/>
    </font>
    <font>
      <sz val="8"/>
      <color indexed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8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Arial"/>
      <family val="2"/>
    </font>
    <font>
      <u val="single"/>
      <sz val="7.5"/>
      <color indexed="12"/>
      <name val="Arial Cyr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0" fillId="19" borderId="0" applyNumberFormat="0" applyBorder="0" applyAlignment="0" applyProtection="0"/>
    <xf numFmtId="0" fontId="28" fillId="20" borderId="0" applyNumberFormat="0" applyBorder="0" applyAlignment="0" applyProtection="0"/>
    <xf numFmtId="0" fontId="50" fillId="21" borderId="0" applyNumberFormat="0" applyBorder="0" applyAlignment="0" applyProtection="0"/>
    <xf numFmtId="0" fontId="28" fillId="13" borderId="0" applyNumberFormat="0" applyBorder="0" applyAlignment="0" applyProtection="0"/>
    <xf numFmtId="0" fontId="50" fillId="14" borderId="0" applyNumberFormat="0" applyBorder="0" applyAlignment="0" applyProtection="0"/>
    <xf numFmtId="0" fontId="28" fillId="14" borderId="0" applyNumberFormat="0" applyBorder="0" applyAlignment="0" applyProtection="0"/>
    <xf numFmtId="0" fontId="50" fillId="22" borderId="0" applyNumberFormat="0" applyBorder="0" applyAlignment="0" applyProtection="0"/>
    <xf numFmtId="0" fontId="28" fillId="22" borderId="0" applyNumberFormat="0" applyBorder="0" applyAlignment="0" applyProtection="0"/>
    <xf numFmtId="0" fontId="50" fillId="23" borderId="0" applyNumberFormat="0" applyBorder="0" applyAlignment="0" applyProtection="0"/>
    <xf numFmtId="0" fontId="28" fillId="24" borderId="0" applyNumberFormat="0" applyBorder="0" applyAlignment="0" applyProtection="0"/>
    <xf numFmtId="0" fontId="50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26" borderId="0" applyNumberFormat="0" applyBorder="0" applyAlignment="0" applyProtection="0"/>
    <xf numFmtId="0" fontId="28" fillId="27" borderId="0" applyNumberFormat="0" applyBorder="0" applyAlignment="0" applyProtection="0"/>
    <xf numFmtId="0" fontId="50" fillId="28" borderId="0" applyNumberFormat="0" applyBorder="0" applyAlignment="0" applyProtection="0"/>
    <xf numFmtId="0" fontId="28" fillId="29" borderId="0" applyNumberFormat="0" applyBorder="0" applyAlignment="0" applyProtection="0"/>
    <xf numFmtId="0" fontId="50" fillId="30" borderId="0" applyNumberFormat="0" applyBorder="0" applyAlignment="0" applyProtection="0"/>
    <xf numFmtId="0" fontId="28" fillId="31" borderId="0" applyNumberFormat="0" applyBorder="0" applyAlignment="0" applyProtection="0"/>
    <xf numFmtId="0" fontId="50" fillId="32" borderId="0" applyNumberFormat="0" applyBorder="0" applyAlignment="0" applyProtection="0"/>
    <xf numFmtId="0" fontId="28" fillId="22" borderId="0" applyNumberFormat="0" applyBorder="0" applyAlignment="0" applyProtection="0"/>
    <xf numFmtId="0" fontId="50" fillId="33" borderId="0" applyNumberFormat="0" applyBorder="0" applyAlignment="0" applyProtection="0"/>
    <xf numFmtId="0" fontId="28" fillId="24" borderId="0" applyNumberFormat="0" applyBorder="0" applyAlignment="0" applyProtection="0"/>
    <xf numFmtId="0" fontId="50" fillId="34" borderId="0" applyNumberFormat="0" applyBorder="0" applyAlignment="0" applyProtection="0"/>
    <xf numFmtId="0" fontId="28" fillId="35" borderId="0" applyNumberFormat="0" applyBorder="0" applyAlignment="0" applyProtection="0"/>
    <xf numFmtId="0" fontId="51" fillId="36" borderId="1" applyNumberFormat="0" applyAlignment="0" applyProtection="0"/>
    <xf numFmtId="0" fontId="29" fillId="9" borderId="2" applyNumberFormat="0" applyAlignment="0" applyProtection="0"/>
    <xf numFmtId="0" fontId="52" fillId="37" borderId="3" applyNumberFormat="0" applyAlignment="0" applyProtection="0"/>
    <xf numFmtId="0" fontId="30" fillId="38" borderId="4" applyNumberFormat="0" applyAlignment="0" applyProtection="0"/>
    <xf numFmtId="0" fontId="53" fillId="37" borderId="1" applyNumberFormat="0" applyAlignment="0" applyProtection="0"/>
    <xf numFmtId="0" fontId="31" fillId="38" borderId="2" applyNumberFormat="0" applyAlignment="0" applyProtection="0"/>
    <xf numFmtId="0" fontId="5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5" fillId="0" borderId="5" applyNumberFormat="0" applyFill="0" applyAlignment="0" applyProtection="0"/>
    <xf numFmtId="0" fontId="32" fillId="0" borderId="6" applyNumberFormat="0" applyFill="0" applyAlignment="0" applyProtection="0"/>
    <xf numFmtId="0" fontId="56" fillId="0" borderId="7" applyNumberFormat="0" applyFill="0" applyAlignment="0" applyProtection="0"/>
    <xf numFmtId="0" fontId="33" fillId="0" borderId="8" applyNumberFormat="0" applyFill="0" applyAlignment="0" applyProtection="0"/>
    <xf numFmtId="0" fontId="5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5" fillId="0" borderId="12" applyNumberFormat="0" applyFill="0" applyAlignment="0" applyProtection="0"/>
    <xf numFmtId="0" fontId="59" fillId="39" borderId="13" applyNumberFormat="0" applyAlignment="0" applyProtection="0"/>
    <xf numFmtId="0" fontId="36" fillId="40" borderId="14" applyNumberFormat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7" fillId="0" borderId="0">
      <alignment horizontal="left"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39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66" fillId="0" borderId="17" applyNumberFormat="0" applyFill="0" applyAlignment="0" applyProtection="0"/>
    <xf numFmtId="0" fontId="41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46" borderId="0" applyNumberFormat="0" applyBorder="0" applyAlignment="0" applyProtection="0"/>
    <xf numFmtId="0" fontId="43" fillId="4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90">
      <alignment/>
      <protection/>
    </xf>
    <xf numFmtId="0" fontId="3" fillId="0" borderId="0" xfId="90" applyFont="1" applyBorder="1" applyAlignment="1">
      <alignment horizontal="center"/>
      <protection/>
    </xf>
    <xf numFmtId="0" fontId="2" fillId="0" borderId="0" xfId="90" applyBorder="1">
      <alignment/>
      <protection/>
    </xf>
    <xf numFmtId="0" fontId="2" fillId="0" borderId="0" xfId="90" applyFont="1">
      <alignment/>
      <protection/>
    </xf>
    <xf numFmtId="49" fontId="2" fillId="0" borderId="0" xfId="90" applyNumberFormat="1" applyFont="1" applyBorder="1" applyAlignment="1">
      <alignment horizontal="center" wrapText="1"/>
      <protection/>
    </xf>
    <xf numFmtId="49" fontId="4" fillId="0" borderId="0" xfId="90" applyNumberFormat="1" applyFont="1" applyBorder="1" applyAlignment="1">
      <alignment horizontal="left"/>
      <protection/>
    </xf>
    <xf numFmtId="0" fontId="9" fillId="0" borderId="0" xfId="90" applyFont="1" applyBorder="1" applyAlignment="1">
      <alignment horizontal="left" wrapText="1"/>
      <protection/>
    </xf>
    <xf numFmtId="0" fontId="11" fillId="0" borderId="0" xfId="90" applyFont="1" applyAlignment="1">
      <alignment horizontal="center"/>
      <protection/>
    </xf>
    <xf numFmtId="0" fontId="12" fillId="0" borderId="0" xfId="90" applyFont="1" applyAlignment="1">
      <alignment horizontal="right"/>
      <protection/>
    </xf>
    <xf numFmtId="0" fontId="2" fillId="0" borderId="0" xfId="90" applyProtection="1">
      <alignment/>
      <protection locked="0"/>
    </xf>
    <xf numFmtId="172" fontId="2" fillId="0" borderId="0" xfId="90" applyNumberFormat="1" applyBorder="1" applyAlignment="1" applyProtection="1">
      <alignment horizontal="center" wrapText="1"/>
      <protection locked="0"/>
    </xf>
    <xf numFmtId="0" fontId="2" fillId="0" borderId="0" xfId="90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9" fillId="0" borderId="0" xfId="90" applyFont="1" applyBorder="1" applyAlignment="1">
      <alignment horizontal="right" wrapText="1"/>
      <protection/>
    </xf>
    <xf numFmtId="49" fontId="2" fillId="0" borderId="0" xfId="90" applyNumberFormat="1" applyBorder="1" applyAlignment="1">
      <alignment horizontal="center" wrapText="1"/>
      <protection/>
    </xf>
    <xf numFmtId="172" fontId="2" fillId="0" borderId="0" xfId="90" applyNumberFormat="1" applyFill="1" applyBorder="1" applyAlignment="1" applyProtection="1">
      <alignment horizontal="center" wrapText="1"/>
      <protection locked="0"/>
    </xf>
    <xf numFmtId="0" fontId="2" fillId="0" borderId="0" xfId="90" applyFill="1" applyBorder="1">
      <alignment/>
      <protection/>
    </xf>
    <xf numFmtId="0" fontId="5" fillId="0" borderId="0" xfId="90" applyFont="1" applyBorder="1" applyAlignment="1">
      <alignment horizontal="center" wrapText="1"/>
      <protection/>
    </xf>
    <xf numFmtId="0" fontId="5" fillId="0" borderId="0" xfId="90" applyFont="1" applyFill="1" applyBorder="1" applyAlignment="1">
      <alignment horizontal="center" wrapText="1"/>
      <protection/>
    </xf>
    <xf numFmtId="0" fontId="17" fillId="0" borderId="0" xfId="90" applyFont="1" applyFill="1" applyBorder="1" applyAlignment="1">
      <alignment horizontal="center" wrapText="1"/>
      <protection/>
    </xf>
    <xf numFmtId="173" fontId="2" fillId="0" borderId="0" xfId="90" applyNumberFormat="1" applyBorder="1" applyAlignment="1" applyProtection="1">
      <alignment horizontal="center" wrapText="1"/>
      <protection locked="0"/>
    </xf>
    <xf numFmtId="173" fontId="2" fillId="0" borderId="0" xfId="90" applyNumberFormat="1" applyFill="1" applyBorder="1" applyAlignment="1" applyProtection="1">
      <alignment horizontal="center" wrapText="1"/>
      <protection locked="0"/>
    </xf>
    <xf numFmtId="0" fontId="12" fillId="0" borderId="0" xfId="90" applyNumberFormat="1" applyFont="1" applyBorder="1" applyAlignment="1" applyProtection="1">
      <alignment horizontal="center"/>
      <protection/>
    </xf>
    <xf numFmtId="49" fontId="6" fillId="0" borderId="0" xfId="90" applyNumberFormat="1" applyFont="1" applyFill="1" applyBorder="1" applyAlignment="1" applyProtection="1">
      <alignment horizontal="right" wrapText="1"/>
      <protection/>
    </xf>
    <xf numFmtId="0" fontId="6" fillId="0" borderId="0" xfId="90" applyFont="1" applyFill="1" applyBorder="1" applyAlignment="1">
      <alignment horizontal="left" wrapText="1"/>
      <protection/>
    </xf>
    <xf numFmtId="0" fontId="10" fillId="0" borderId="0" xfId="90" applyFont="1">
      <alignment/>
      <protection/>
    </xf>
    <xf numFmtId="0" fontId="5" fillId="0" borderId="0" xfId="90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 horizontal="center" vertical="justify" wrapText="1"/>
      <protection/>
    </xf>
    <xf numFmtId="0" fontId="10" fillId="0" borderId="0" xfId="90" applyFont="1" applyAlignment="1">
      <alignment horizontal="center"/>
      <protection/>
    </xf>
    <xf numFmtId="0" fontId="15" fillId="0" borderId="0" xfId="90" applyFont="1">
      <alignment/>
      <protection/>
    </xf>
    <xf numFmtId="49" fontId="13" fillId="0" borderId="0" xfId="90" applyNumberFormat="1" applyFont="1" applyBorder="1" applyAlignment="1" applyProtection="1">
      <alignment horizontal="center" vertical="justify" wrapText="1"/>
      <protection locked="0"/>
    </xf>
    <xf numFmtId="0" fontId="18" fillId="0" borderId="0" xfId="90" applyFont="1" applyFill="1" applyBorder="1">
      <alignment/>
      <protection/>
    </xf>
    <xf numFmtId="49" fontId="13" fillId="0" borderId="0" xfId="90" applyNumberFormat="1" applyFont="1" applyFill="1" applyBorder="1" applyAlignment="1">
      <alignment horizontal="center" vertical="center" wrapText="1"/>
      <protection/>
    </xf>
    <xf numFmtId="172" fontId="13" fillId="0" borderId="0" xfId="90" applyNumberFormat="1" applyFont="1" applyFill="1" applyBorder="1" applyAlignment="1" applyProtection="1">
      <alignment horizontal="center" wrapText="1"/>
      <protection/>
    </xf>
    <xf numFmtId="0" fontId="19" fillId="0" borderId="0" xfId="90" applyFont="1" applyBorder="1" applyAlignment="1">
      <alignment wrapText="1"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17" fillId="0" borderId="19" xfId="90" applyFont="1" applyBorder="1" applyAlignment="1" applyProtection="1">
      <alignment horizontal="center" vertical="center" wrapText="1"/>
      <protection/>
    </xf>
    <xf numFmtId="173" fontId="5" fillId="0" borderId="19" xfId="90" applyNumberFormat="1" applyFont="1" applyBorder="1" applyAlignment="1" applyProtection="1">
      <alignment horizontal="center" vertical="center"/>
      <protection/>
    </xf>
    <xf numFmtId="0" fontId="5" fillId="0" borderId="19" xfId="90" applyFont="1" applyBorder="1" applyAlignment="1" applyProtection="1">
      <alignment horizontal="center" vertical="center"/>
      <protection/>
    </xf>
    <xf numFmtId="0" fontId="2" fillId="0" borderId="20" xfId="90" applyFont="1" applyFill="1" applyBorder="1" applyAlignment="1">
      <alignment/>
      <protection/>
    </xf>
    <xf numFmtId="0" fontId="6" fillId="0" borderId="20" xfId="90" applyNumberFormat="1" applyFont="1" applyFill="1" applyBorder="1" applyAlignment="1" applyProtection="1">
      <alignment horizontal="center" wrapText="1"/>
      <protection locked="0"/>
    </xf>
    <xf numFmtId="0" fontId="8" fillId="0" borderId="0" xfId="90" applyFont="1" applyBorder="1" applyAlignment="1">
      <alignment horizontal="right"/>
      <protection/>
    </xf>
    <xf numFmtId="0" fontId="5" fillId="0" borderId="0" xfId="90" applyFont="1" applyFill="1" applyBorder="1" applyAlignment="1">
      <alignment vertical="top" wrapText="1"/>
      <protection/>
    </xf>
    <xf numFmtId="49" fontId="13" fillId="0" borderId="0" xfId="107" applyNumberFormat="1" applyFont="1" applyAlignment="1">
      <alignment horizontal="center" vertical="center" wrapText="1"/>
      <protection/>
    </xf>
    <xf numFmtId="49" fontId="13" fillId="0" borderId="0" xfId="107" applyNumberFormat="1" applyFont="1" applyAlignment="1">
      <alignment horizontal="center" wrapText="1"/>
      <protection/>
    </xf>
    <xf numFmtId="0" fontId="13" fillId="0" borderId="0" xfId="107" applyFont="1" applyAlignment="1">
      <alignment wrapText="1"/>
      <protection/>
    </xf>
    <xf numFmtId="0" fontId="13" fillId="0" borderId="0" xfId="107" applyFont="1">
      <alignment/>
      <protection/>
    </xf>
    <xf numFmtId="49" fontId="17" fillId="0" borderId="0" xfId="107" applyNumberFormat="1" applyFont="1">
      <alignment/>
      <protection/>
    </xf>
    <xf numFmtId="0" fontId="23" fillId="0" borderId="0" xfId="107" applyFont="1" applyAlignment="1">
      <alignment horizontal="center"/>
      <protection/>
    </xf>
    <xf numFmtId="0" fontId="17" fillId="0" borderId="0" xfId="107" applyFont="1">
      <alignment/>
      <protection/>
    </xf>
    <xf numFmtId="0" fontId="24" fillId="0" borderId="0" xfId="107" applyNumberFormat="1" applyFont="1">
      <alignment/>
      <protection/>
    </xf>
    <xf numFmtId="49" fontId="5" fillId="0" borderId="0" xfId="107" applyNumberFormat="1">
      <alignment/>
      <protection/>
    </xf>
    <xf numFmtId="49" fontId="16" fillId="0" borderId="0" xfId="107" applyNumberFormat="1" applyFont="1" applyAlignment="1">
      <alignment horizontal="center"/>
      <protection/>
    </xf>
    <xf numFmtId="0" fontId="5" fillId="0" borderId="0" xfId="107" applyNumberFormat="1">
      <alignment/>
      <protection/>
    </xf>
    <xf numFmtId="0" fontId="16" fillId="0" borderId="0" xfId="107" applyFont="1" applyAlignment="1">
      <alignment wrapText="1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>
      <alignment/>
      <protection/>
    </xf>
    <xf numFmtId="49" fontId="13" fillId="0" borderId="0" xfId="107" applyNumberFormat="1" applyFont="1" applyAlignment="1">
      <alignment horizontal="center" vertical="center"/>
      <protection/>
    </xf>
    <xf numFmtId="49" fontId="17" fillId="0" borderId="0" xfId="107" applyNumberFormat="1" applyFont="1">
      <alignment/>
      <protection/>
    </xf>
    <xf numFmtId="0" fontId="5" fillId="38" borderId="0" xfId="108" applyFill="1" applyAlignment="1">
      <alignment horizontal="center" vertical="center" wrapText="1"/>
      <protection/>
    </xf>
    <xf numFmtId="0" fontId="5" fillId="0" borderId="0" xfId="108">
      <alignment/>
      <protection/>
    </xf>
    <xf numFmtId="49" fontId="5" fillId="0" borderId="0" xfId="108" applyNumberFormat="1" applyFont="1">
      <alignment/>
      <protection/>
    </xf>
    <xf numFmtId="0" fontId="5" fillId="0" borderId="0" xfId="108" applyAlignment="1">
      <alignment wrapText="1"/>
      <protection/>
    </xf>
    <xf numFmtId="49" fontId="22" fillId="0" borderId="19" xfId="90" applyNumberFormat="1" applyFont="1" applyBorder="1" applyAlignment="1">
      <alignment horizontal="center"/>
      <protection/>
    </xf>
    <xf numFmtId="0" fontId="26" fillId="0" borderId="0" xfId="90" applyFont="1" applyAlignment="1">
      <alignment horizont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173" fontId="2" fillId="4" borderId="19" xfId="90" applyNumberFormat="1" applyFill="1" applyBorder="1" applyAlignment="1">
      <alignment horizontal="center" vertical="center"/>
      <protection/>
    </xf>
    <xf numFmtId="0" fontId="2" fillId="0" borderId="19" xfId="90" applyFont="1" applyFill="1" applyBorder="1" applyAlignment="1" applyProtection="1">
      <alignment vertical="center" wrapText="1"/>
      <protection/>
    </xf>
    <xf numFmtId="49" fontId="2" fillId="0" borderId="19" xfId="90" applyNumberFormat="1" applyFont="1" applyFill="1" applyBorder="1" applyAlignment="1" applyProtection="1">
      <alignment horizontal="center" wrapText="1"/>
      <protection/>
    </xf>
    <xf numFmtId="0" fontId="10" fillId="0" borderId="19" xfId="90" applyFont="1" applyFill="1" applyBorder="1" applyAlignment="1" applyProtection="1">
      <alignment vertical="center" wrapText="1"/>
      <protection/>
    </xf>
    <xf numFmtId="0" fontId="2" fillId="0" borderId="21" xfId="9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73" fontId="16" fillId="4" borderId="19" xfId="90" applyNumberFormat="1" applyFont="1" applyFill="1" applyBorder="1" applyAlignment="1" applyProtection="1">
      <alignment/>
      <protection/>
    </xf>
    <xf numFmtId="173" fontId="5" fillId="4" borderId="19" xfId="90" applyNumberFormat="1" applyFont="1" applyFill="1" applyBorder="1" applyAlignment="1" applyProtection="1">
      <alignment/>
      <protection/>
    </xf>
    <xf numFmtId="173" fontId="5" fillId="0" borderId="19" xfId="90" applyNumberFormat="1" applyFont="1" applyBorder="1" applyAlignment="1" applyProtection="1">
      <alignment/>
      <protection locked="0"/>
    </xf>
    <xf numFmtId="173" fontId="5" fillId="47" borderId="19" xfId="90" applyNumberFormat="1" applyFont="1" applyFill="1" applyBorder="1" applyAlignment="1" applyProtection="1">
      <alignment/>
      <protection locked="0"/>
    </xf>
    <xf numFmtId="49" fontId="26" fillId="0" borderId="0" xfId="92" applyNumberFormat="1" applyFont="1" applyFill="1" applyAlignment="1">
      <alignment vertical="top"/>
      <protection/>
    </xf>
    <xf numFmtId="0" fontId="44" fillId="0" borderId="0" xfId="92" applyFont="1" applyFill="1" applyAlignment="1">
      <alignment horizontal="center"/>
      <protection/>
    </xf>
    <xf numFmtId="0" fontId="2" fillId="0" borderId="0" xfId="92" applyFill="1">
      <alignment/>
      <protection/>
    </xf>
    <xf numFmtId="0" fontId="69" fillId="0" borderId="0" xfId="92" applyFont="1" applyFill="1" applyBorder="1" applyAlignment="1">
      <alignment horizontal="center"/>
      <protection/>
    </xf>
    <xf numFmtId="0" fontId="69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9" fillId="0" borderId="0" xfId="92" applyFont="1" applyFill="1" applyBorder="1" applyAlignment="1">
      <alignment wrapText="1"/>
      <protection/>
    </xf>
    <xf numFmtId="0" fontId="5" fillId="0" borderId="0" xfId="92" applyFont="1" applyFill="1" applyBorder="1" applyAlignment="1">
      <alignment horizontal="center" wrapText="1"/>
      <protection/>
    </xf>
    <xf numFmtId="0" fontId="13" fillId="0" borderId="20" xfId="92" applyFont="1" applyFill="1" applyBorder="1" applyAlignment="1">
      <alignment vertical="top" wrapText="1"/>
      <protection/>
    </xf>
    <xf numFmtId="0" fontId="13" fillId="0" borderId="0" xfId="9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8" fillId="0" borderId="0" xfId="92" applyFont="1" applyFill="1" applyAlignment="1">
      <alignment horizontal="left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0" xfId="92" applyNumberFormat="1" applyFont="1" applyFill="1" applyBorder="1" applyAlignment="1">
      <alignment vertical="center" wrapText="1"/>
      <protection/>
    </xf>
    <xf numFmtId="0" fontId="2" fillId="0" borderId="0" xfId="92" applyFont="1" applyFill="1" applyBorder="1" applyAlignment="1">
      <alignment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0" fontId="2" fillId="0" borderId="19" xfId="92" applyFont="1" applyFill="1" applyBorder="1" applyAlignment="1">
      <alignment horizontal="center" vertical="center" wrapText="1"/>
      <protection/>
    </xf>
    <xf numFmtId="49" fontId="2" fillId="0" borderId="19" xfId="92" applyNumberFormat="1" applyFont="1" applyFill="1" applyBorder="1" applyAlignment="1" applyProtection="1">
      <alignment horizontal="left" vertical="top" wrapText="1"/>
      <protection/>
    </xf>
    <xf numFmtId="172" fontId="16" fillId="4" borderId="19" xfId="90" applyNumberFormat="1" applyFont="1" applyFill="1" applyBorder="1" applyAlignment="1" applyProtection="1">
      <alignment/>
      <protection/>
    </xf>
    <xf numFmtId="172" fontId="5" fillId="0" borderId="19" xfId="90" applyNumberFormat="1" applyFont="1" applyFill="1" applyBorder="1" applyAlignment="1" applyProtection="1">
      <alignment/>
      <protection locked="0"/>
    </xf>
    <xf numFmtId="172" fontId="10" fillId="4" borderId="19" xfId="90" applyNumberFormat="1" applyFont="1" applyFill="1" applyBorder="1" applyAlignment="1">
      <alignment horizontal="center" vertical="center"/>
      <protection/>
    </xf>
    <xf numFmtId="49" fontId="2" fillId="0" borderId="19" xfId="92" applyNumberFormat="1" applyFont="1" applyFill="1" applyBorder="1" applyAlignment="1" applyProtection="1">
      <alignment horizontal="center" vertical="top" wrapText="1"/>
      <protection locked="0"/>
    </xf>
    <xf numFmtId="14" fontId="2" fillId="0" borderId="0" xfId="92" applyNumberFormat="1" applyFont="1" applyFill="1" applyBorder="1" applyAlignment="1" applyProtection="1">
      <alignment horizontal="center" vertical="top"/>
      <protection locked="0"/>
    </xf>
    <xf numFmtId="49" fontId="14" fillId="0" borderId="0" xfId="92" applyNumberFormat="1" applyFont="1" applyFill="1" applyAlignment="1">
      <alignment horizontal="left"/>
      <protection/>
    </xf>
    <xf numFmtId="49" fontId="14" fillId="0" borderId="20" xfId="92" applyNumberFormat="1" applyFont="1" applyFill="1" applyBorder="1" applyAlignment="1" applyProtection="1">
      <alignment horizontal="center" wrapText="1"/>
      <protection locked="0"/>
    </xf>
    <xf numFmtId="49" fontId="14" fillId="0" borderId="23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 vertical="top"/>
      <protection/>
    </xf>
    <xf numFmtId="0" fontId="14" fillId="0" borderId="23" xfId="92" applyFont="1" applyFill="1" applyBorder="1" applyAlignment="1">
      <alignment horizontal="center"/>
      <protection/>
    </xf>
    <xf numFmtId="0" fontId="70" fillId="0" borderId="0" xfId="107" applyFont="1">
      <alignment/>
      <protection/>
    </xf>
    <xf numFmtId="49" fontId="2" fillId="0" borderId="19" xfId="92" applyNumberFormat="1" applyFont="1" applyFill="1" applyBorder="1" applyAlignment="1" applyProtection="1">
      <alignment horizontal="left" vertical="top" wrapText="1" indent="2"/>
      <protection/>
    </xf>
    <xf numFmtId="49" fontId="2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0" applyFont="1" applyBorder="1" applyAlignment="1" applyProtection="1">
      <alignment horizontal="center"/>
      <protection/>
    </xf>
    <xf numFmtId="0" fontId="6" fillId="0" borderId="20" xfId="90" applyNumberFormat="1" applyFont="1" applyFill="1" applyBorder="1" applyAlignment="1" applyProtection="1">
      <alignment horizontal="center" wrapText="1"/>
      <protection/>
    </xf>
    <xf numFmtId="49" fontId="14" fillId="0" borderId="0" xfId="92" applyNumberFormat="1" applyFont="1" applyFill="1" applyBorder="1" applyAlignment="1" applyProtection="1">
      <alignment horizontal="center" wrapText="1"/>
      <protection locked="0"/>
    </xf>
    <xf numFmtId="49" fontId="14" fillId="0" borderId="0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/>
      <protection/>
    </xf>
    <xf numFmtId="49" fontId="10" fillId="0" borderId="19" xfId="92" applyNumberFormat="1" applyFont="1" applyFill="1" applyBorder="1" applyAlignment="1" applyProtection="1">
      <alignment horizontal="left" vertical="top" wrapText="1"/>
      <protection/>
    </xf>
    <xf numFmtId="49" fontId="10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2" applyFont="1" applyBorder="1" applyAlignment="1" applyProtection="1">
      <alignment horizontal="center"/>
      <protection locked="0"/>
    </xf>
    <xf numFmtId="0" fontId="2" fillId="0" borderId="22" xfId="92" applyFont="1" applyBorder="1" applyAlignment="1">
      <alignment horizontal="center" vertical="center" wrapText="1"/>
      <protection/>
    </xf>
    <xf numFmtId="0" fontId="2" fillId="0" borderId="22" xfId="92" applyFont="1" applyFill="1" applyBorder="1" applyAlignment="1">
      <alignment horizontal="center" vertical="center" wrapText="1"/>
      <protection/>
    </xf>
    <xf numFmtId="0" fontId="27" fillId="0" borderId="0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49" fontId="2" fillId="0" borderId="20" xfId="92" applyNumberFormat="1" applyFill="1" applyBorder="1" applyAlignment="1" applyProtection="1">
      <alignment horizontal="center" wrapText="1"/>
      <protection locked="0"/>
    </xf>
    <xf numFmtId="49" fontId="2" fillId="0" borderId="20" xfId="92" applyNumberFormat="1" applyFont="1" applyFill="1" applyBorder="1" applyAlignment="1" applyProtection="1">
      <alignment horizontal="center" wrapText="1"/>
      <protection locked="0"/>
    </xf>
    <xf numFmtId="0" fontId="14" fillId="0" borderId="23" xfId="92" applyFont="1" applyFill="1" applyBorder="1" applyAlignment="1">
      <alignment horizontal="center" vertical="top" wrapText="1"/>
      <protection/>
    </xf>
    <xf numFmtId="0" fontId="14" fillId="0" borderId="23" xfId="92" applyFont="1" applyFill="1" applyBorder="1" applyAlignment="1">
      <alignment horizontal="center" vertical="top"/>
      <protection/>
    </xf>
    <xf numFmtId="0" fontId="14" fillId="0" borderId="0" xfId="92" applyFont="1" applyFill="1" applyBorder="1" applyAlignment="1">
      <alignment horizontal="left" vertical="center" wrapText="1"/>
      <protection/>
    </xf>
    <xf numFmtId="0" fontId="14" fillId="0" borderId="23" xfId="92" applyFont="1" applyFill="1" applyBorder="1" applyAlignment="1">
      <alignment horizontal="center"/>
      <protection/>
    </xf>
    <xf numFmtId="0" fontId="27" fillId="0" borderId="19" xfId="91" applyFont="1" applyFill="1" applyBorder="1" applyAlignment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Border="1" applyAlignment="1" applyProtection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Fill="1" applyBorder="1" applyAlignment="1" applyProtection="1">
      <alignment horizontal="center" vertical="center" wrapText="1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10" fillId="0" borderId="19" xfId="91" applyFont="1" applyFill="1" applyBorder="1" applyAlignment="1">
      <alignment horizontal="center" vertical="center" wrapText="1"/>
      <protection/>
    </xf>
    <xf numFmtId="0" fontId="2" fillId="48" borderId="19" xfId="9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/>
      <protection/>
    </xf>
    <xf numFmtId="0" fontId="21" fillId="0" borderId="20" xfId="90" applyNumberFormat="1" applyFont="1" applyFill="1" applyBorder="1" applyAlignment="1" applyProtection="1">
      <alignment horizontal="center" wrapText="1"/>
      <protection/>
    </xf>
    <xf numFmtId="0" fontId="5" fillId="0" borderId="0" xfId="90" applyFont="1" applyBorder="1" applyAlignment="1" applyProtection="1">
      <alignment horizontal="center" vertical="top" wrapText="1"/>
      <protection/>
    </xf>
    <xf numFmtId="0" fontId="9" fillId="0" borderId="0" xfId="90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left" vertical="center" wrapText="1"/>
      <protection/>
    </xf>
    <xf numFmtId="0" fontId="21" fillId="0" borderId="20" xfId="90" applyNumberFormat="1" applyFont="1" applyFill="1" applyBorder="1" applyAlignment="1" applyProtection="1">
      <alignment horizontal="center" wrapText="1"/>
      <protection locked="0"/>
    </xf>
    <xf numFmtId="0" fontId="5" fillId="0" borderId="23" xfId="90" applyFont="1" applyFill="1" applyBorder="1" applyAlignment="1">
      <alignment horizontal="center" vertical="top" wrapText="1"/>
      <protection/>
    </xf>
    <xf numFmtId="0" fontId="2" fillId="0" borderId="23" xfId="92" applyFill="1" applyBorder="1" applyAlignment="1">
      <alignment horizontal="center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0" fontId="27" fillId="0" borderId="24" xfId="92" applyFont="1" applyFill="1" applyBorder="1" applyAlignment="1">
      <alignment horizontal="center" vertical="center" wrapText="1"/>
      <protection/>
    </xf>
    <xf numFmtId="0" fontId="27" fillId="0" borderId="25" xfId="92" applyFont="1" applyFill="1" applyBorder="1" applyAlignment="1">
      <alignment horizontal="center" vertical="center" wrapText="1"/>
      <protection/>
    </xf>
    <xf numFmtId="0" fontId="27" fillId="0" borderId="26" xfId="92" applyFont="1" applyFill="1" applyBorder="1" applyAlignment="1">
      <alignment horizontal="center" vertical="center" wrapText="1"/>
      <protection/>
    </xf>
    <xf numFmtId="0" fontId="9" fillId="0" borderId="0" xfId="92" applyFont="1" applyFill="1" applyBorder="1" applyAlignment="1">
      <alignment horizontal="center" wrapText="1"/>
      <protection/>
    </xf>
    <xf numFmtId="0" fontId="27" fillId="0" borderId="19" xfId="92" applyFont="1" applyFill="1" applyBorder="1" applyAlignment="1">
      <alignment horizontal="center" vertic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7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24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0" fontId="5" fillId="0" borderId="26" xfId="92" applyFont="1" applyFill="1" applyBorder="1" applyAlignment="1">
      <alignment horizontal="center" vertical="center" wrapText="1"/>
      <protection/>
    </xf>
    <xf numFmtId="0" fontId="5" fillId="38" borderId="0" xfId="108" applyFill="1" applyAlignment="1">
      <alignment horizontal="center" vertical="center" wrapText="1"/>
      <protection/>
    </xf>
    <xf numFmtId="0" fontId="13" fillId="0" borderId="0" xfId="107" applyFont="1" applyAlignment="1">
      <alignment horizontal="center" wrapText="1"/>
      <protection/>
    </xf>
    <xf numFmtId="1" fontId="5" fillId="0" borderId="19" xfId="90" applyNumberFormat="1" applyFont="1" applyBorder="1" applyAlignment="1" applyProtection="1">
      <alignment/>
      <protection locked="0"/>
    </xf>
    <xf numFmtId="0" fontId="0" fillId="0" borderId="0" xfId="0" applyAlignment="1">
      <alignment wrapText="1"/>
    </xf>
  </cellXfs>
  <cellStyles count="11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Тысячи [0]_sl100" xfId="121"/>
    <cellStyle name="Тысячи_sl100" xfId="122"/>
    <cellStyle name="Comma" xfId="123"/>
    <cellStyle name="Comma [0]" xfId="124"/>
    <cellStyle name="Финансовый 2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0</xdr:rowOff>
    </xdr:from>
    <xdr:to>
      <xdr:col>7</xdr:col>
      <xdr:colOff>866775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81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62"/>
  <sheetViews>
    <sheetView showZeros="0" zoomScalePageLayoutView="0" workbookViewId="0" topLeftCell="A34">
      <selection activeCell="H46" sqref="H46"/>
    </sheetView>
  </sheetViews>
  <sheetFormatPr defaultColWidth="9.140625" defaultRowHeight="15"/>
  <cols>
    <col min="1" max="1" width="31.421875" style="1" customWidth="1"/>
    <col min="2" max="2" width="8.140625" style="1" customWidth="1"/>
    <col min="3" max="8" width="15.140625" style="1" customWidth="1"/>
    <col min="9" max="9" width="7.8515625" style="1" customWidth="1"/>
    <col min="10" max="10" width="9.28125" style="1" customWidth="1"/>
    <col min="11" max="11" width="16.57421875" style="1" bestFit="1" customWidth="1"/>
    <col min="12" max="12" width="10.421875" style="1" bestFit="1" customWidth="1"/>
    <col min="13" max="16384" width="9.140625" style="1" customWidth="1"/>
  </cols>
  <sheetData>
    <row r="1" spans="1:6" ht="12.75">
      <c r="A1" s="6" t="s">
        <v>146</v>
      </c>
      <c r="B1" s="2" t="s">
        <v>27</v>
      </c>
      <c r="C1" s="67" t="s">
        <v>166</v>
      </c>
      <c r="D1" s="67" t="s">
        <v>50</v>
      </c>
      <c r="E1" s="68"/>
      <c r="F1" s="4"/>
    </row>
    <row r="2" spans="1:9" ht="8.25" customHeight="1">
      <c r="A2" s="13"/>
      <c r="B2" s="13"/>
      <c r="C2" s="37"/>
      <c r="D2" s="38"/>
      <c r="E2" s="38"/>
      <c r="F2" s="38"/>
      <c r="G2" s="38"/>
      <c r="H2" s="38"/>
      <c r="I2" s="14"/>
    </row>
    <row r="3" spans="1:8" ht="27.75" customHeight="1">
      <c r="A3" s="139" t="s">
        <v>116</v>
      </c>
      <c r="B3" s="139"/>
      <c r="C3" s="139"/>
      <c r="D3" s="139"/>
      <c r="E3" s="139"/>
      <c r="F3" s="139"/>
      <c r="G3" s="140" t="s">
        <v>117</v>
      </c>
      <c r="H3" s="140"/>
    </row>
    <row r="4" spans="1:8" ht="12.75">
      <c r="A4" s="143" t="s">
        <v>118</v>
      </c>
      <c r="B4" s="143"/>
      <c r="C4" s="143"/>
      <c r="D4" s="143"/>
      <c r="E4" s="143"/>
      <c r="F4" s="143"/>
      <c r="G4" s="141" t="s">
        <v>119</v>
      </c>
      <c r="H4" s="141"/>
    </row>
    <row r="5" spans="1:8" ht="41.25" customHeight="1">
      <c r="A5" s="147" t="s">
        <v>102</v>
      </c>
      <c r="B5" s="139"/>
      <c r="C5" s="139"/>
      <c r="D5" s="139"/>
      <c r="E5" s="139"/>
      <c r="F5" s="139"/>
      <c r="G5" s="142" t="s">
        <v>120</v>
      </c>
      <c r="H5" s="142"/>
    </row>
    <row r="6" spans="1:9" ht="12.75">
      <c r="A6" s="9"/>
      <c r="B6" s="24"/>
      <c r="C6" s="8"/>
      <c r="D6" s="4"/>
      <c r="E6" s="4"/>
      <c r="F6" s="4"/>
      <c r="I6" s="10"/>
    </row>
    <row r="7" spans="1:9" ht="24.75" customHeight="1">
      <c r="A7" s="146" t="s">
        <v>115</v>
      </c>
      <c r="B7" s="146"/>
      <c r="C7" s="146"/>
      <c r="D7" s="146"/>
      <c r="E7" s="146"/>
      <c r="F7" s="146"/>
      <c r="G7" s="146"/>
      <c r="H7" s="146"/>
      <c r="I7" s="36"/>
    </row>
    <row r="8" spans="1:9" ht="15.75">
      <c r="A8" s="30"/>
      <c r="B8" s="25"/>
      <c r="C8" s="45" t="s">
        <v>47</v>
      </c>
      <c r="D8" s="122" t="s">
        <v>167</v>
      </c>
      <c r="E8" s="44">
        <v>2019</v>
      </c>
      <c r="F8" s="26" t="s">
        <v>35</v>
      </c>
      <c r="G8" s="31"/>
      <c r="H8" s="7"/>
      <c r="I8" s="31"/>
    </row>
    <row r="9" spans="1:11" s="27" customFormat="1" ht="12.75" customHeight="1">
      <c r="A9" s="30"/>
      <c r="B9" s="1"/>
      <c r="D9" s="149" t="s">
        <v>46</v>
      </c>
      <c r="E9" s="149"/>
      <c r="F9" s="46"/>
      <c r="J9" s="1"/>
      <c r="K9" s="28"/>
    </row>
    <row r="10" spans="1:8" ht="15.75">
      <c r="A10" s="144" t="s">
        <v>165</v>
      </c>
      <c r="B10" s="144"/>
      <c r="C10" s="144"/>
      <c r="D10" s="144"/>
      <c r="E10" s="144"/>
      <c r="F10" s="144"/>
      <c r="G10" s="144"/>
      <c r="H10" s="144"/>
    </row>
    <row r="11" spans="1:8" ht="12.75">
      <c r="A11" s="145" t="s">
        <v>145</v>
      </c>
      <c r="B11" s="145"/>
      <c r="C11" s="145"/>
      <c r="D11" s="145"/>
      <c r="E11" s="145"/>
      <c r="F11" s="145"/>
      <c r="G11" s="145"/>
      <c r="H11" s="145"/>
    </row>
    <row r="12" spans="1:8" ht="15" customHeight="1">
      <c r="A12" s="148"/>
      <c r="B12" s="148"/>
      <c r="C12" s="148"/>
      <c r="D12" s="148"/>
      <c r="E12" s="148"/>
      <c r="F12" s="148"/>
      <c r="G12" s="148"/>
      <c r="H12" s="148"/>
    </row>
    <row r="13" spans="1:8" ht="12.75">
      <c r="A13" s="145" t="s">
        <v>48</v>
      </c>
      <c r="B13" s="145"/>
      <c r="C13" s="145"/>
      <c r="D13" s="145"/>
      <c r="E13" s="145"/>
      <c r="F13" s="145"/>
      <c r="G13" s="145"/>
      <c r="H13" s="145"/>
    </row>
    <row r="14" spans="1:11" s="27" customFormat="1" ht="15.75">
      <c r="A14" s="30"/>
      <c r="B14" s="15"/>
      <c r="C14" s="32"/>
      <c r="D14" s="32"/>
      <c r="E14" s="29"/>
      <c r="F14" s="43"/>
      <c r="G14" s="43"/>
      <c r="H14" s="43"/>
      <c r="I14" s="31"/>
      <c r="J14" s="1"/>
      <c r="K14" s="28"/>
    </row>
    <row r="15" spans="1:12" s="27" customFormat="1" ht="15">
      <c r="A15" s="134" t="s">
        <v>37</v>
      </c>
      <c r="B15" s="134" t="s">
        <v>28</v>
      </c>
      <c r="C15" s="136" t="s">
        <v>38</v>
      </c>
      <c r="D15" s="136"/>
      <c r="E15" s="136"/>
      <c r="F15" s="136"/>
      <c r="G15" s="136"/>
      <c r="H15" s="136"/>
      <c r="I15" s="31"/>
      <c r="J15" s="18"/>
      <c r="K15" s="18"/>
      <c r="L15" s="18"/>
    </row>
    <row r="16" spans="1:9" s="27" customFormat="1" ht="12.75">
      <c r="A16" s="135"/>
      <c r="B16" s="135"/>
      <c r="C16" s="137" t="s">
        <v>39</v>
      </c>
      <c r="D16" s="138" t="s">
        <v>40</v>
      </c>
      <c r="E16" s="138" t="s">
        <v>41</v>
      </c>
      <c r="F16" s="138" t="s">
        <v>42</v>
      </c>
      <c r="G16" s="138" t="s">
        <v>43</v>
      </c>
      <c r="H16" s="135"/>
      <c r="I16" s="12"/>
    </row>
    <row r="17" spans="1:12" s="27" customFormat="1" ht="37.5" customHeight="1">
      <c r="A17" s="135"/>
      <c r="B17" s="135"/>
      <c r="C17" s="137"/>
      <c r="D17" s="138"/>
      <c r="E17" s="138"/>
      <c r="F17" s="135"/>
      <c r="G17" s="39" t="s">
        <v>103</v>
      </c>
      <c r="H17" s="39" t="s">
        <v>44</v>
      </c>
      <c r="I17" s="33"/>
      <c r="J17" s="133" t="s">
        <v>52</v>
      </c>
      <c r="K17" s="133"/>
      <c r="L17" s="133"/>
    </row>
    <row r="18" spans="1:12" s="27" customFormat="1" ht="12" customHeight="1">
      <c r="A18" s="40" t="s">
        <v>29</v>
      </c>
      <c r="B18" s="40" t="s">
        <v>30</v>
      </c>
      <c r="C18" s="40">
        <v>1</v>
      </c>
      <c r="D18" s="40">
        <v>2</v>
      </c>
      <c r="E18" s="40">
        <v>3</v>
      </c>
      <c r="F18" s="40">
        <v>4</v>
      </c>
      <c r="G18" s="40">
        <v>5</v>
      </c>
      <c r="H18" s="40">
        <v>6</v>
      </c>
      <c r="I18" s="33"/>
      <c r="J18" s="69" t="s">
        <v>53</v>
      </c>
      <c r="K18" s="69" t="s">
        <v>105</v>
      </c>
      <c r="L18" s="69" t="s">
        <v>106</v>
      </c>
    </row>
    <row r="19" spans="1:12" s="27" customFormat="1" ht="12.75">
      <c r="A19" s="75" t="s">
        <v>104</v>
      </c>
      <c r="B19" s="73" t="s">
        <v>93</v>
      </c>
      <c r="C19" s="78">
        <f>SUM(C20,C32,C39)</f>
        <v>0</v>
      </c>
      <c r="D19" s="78">
        <f>SUM(D20,D32,D39)</f>
        <v>0</v>
      </c>
      <c r="E19" s="78">
        <f>SUM(E20,E32,E39)</f>
        <v>0</v>
      </c>
      <c r="F19" s="78">
        <f>SUM(F20,F32,F39)</f>
        <v>0</v>
      </c>
      <c r="G19" s="78">
        <f>SUM(C19,D19)-SUM(E19,F19)</f>
        <v>0</v>
      </c>
      <c r="H19" s="78">
        <f>SUM(H20,H32,H39)</f>
        <v>0</v>
      </c>
      <c r="I19" s="33"/>
      <c r="J19" s="70" t="str">
        <f>B19</f>
        <v>10</v>
      </c>
      <c r="K19" s="71">
        <f>IF((C19+D19)&gt;=(E19+F19),0,(C19+D19)-(E19+F19))</f>
        <v>0</v>
      </c>
      <c r="L19" s="71">
        <f>IF(G19&gt;=H19,0,G19-H19)</f>
        <v>0</v>
      </c>
    </row>
    <row r="20" spans="1:12" s="27" customFormat="1" ht="25.5">
      <c r="A20" s="74" t="s">
        <v>109</v>
      </c>
      <c r="B20" s="73" t="s">
        <v>54</v>
      </c>
      <c r="C20" s="79">
        <f>SUM(C21:C31)</f>
        <v>0</v>
      </c>
      <c r="D20" s="79">
        <f>SUM(D21:D31)</f>
        <v>0</v>
      </c>
      <c r="E20" s="79">
        <f>SUM(E21:E31)</f>
        <v>0</v>
      </c>
      <c r="F20" s="79">
        <f>SUM(F21:F31)</f>
        <v>0</v>
      </c>
      <c r="G20" s="79">
        <f>SUM(C20,D20)-SUM(E20,F20)</f>
        <v>0</v>
      </c>
      <c r="H20" s="79">
        <f>SUM(H21:H31)</f>
        <v>0</v>
      </c>
      <c r="I20" s="33"/>
      <c r="J20" s="70" t="str">
        <f aca="true" t="shared" si="0" ref="J20:J47">B20</f>
        <v>20</v>
      </c>
      <c r="K20" s="71">
        <f aca="true" t="shared" si="1" ref="K20:K47">IF((C20+D20)&gt;=(E20+F20),0,(C20+D20)-(E20+F20))</f>
        <v>0</v>
      </c>
      <c r="L20" s="71">
        <f aca="true" t="shared" si="2" ref="L20:L47">IF(G20&gt;=H20,0,G20-H20)</f>
        <v>0</v>
      </c>
    </row>
    <row r="21" spans="1:12" s="27" customFormat="1" ht="12.75">
      <c r="A21" s="72" t="s">
        <v>55</v>
      </c>
      <c r="B21" s="73" t="s">
        <v>56</v>
      </c>
      <c r="C21" s="80"/>
      <c r="D21" s="80"/>
      <c r="E21" s="80"/>
      <c r="F21" s="80"/>
      <c r="G21" s="79">
        <f>SUM(C21,D21)-SUM(E21,F21)</f>
        <v>0</v>
      </c>
      <c r="H21" s="80"/>
      <c r="I21" s="33"/>
      <c r="J21" s="70" t="str">
        <f t="shared" si="0"/>
        <v>21</v>
      </c>
      <c r="K21" s="71">
        <f t="shared" si="1"/>
        <v>0</v>
      </c>
      <c r="L21" s="71">
        <f t="shared" si="2"/>
        <v>0</v>
      </c>
    </row>
    <row r="22" spans="1:12" s="27" customFormat="1" ht="12.75">
      <c r="A22" s="72" t="s">
        <v>57</v>
      </c>
      <c r="B22" s="73" t="s">
        <v>58</v>
      </c>
      <c r="C22" s="80"/>
      <c r="D22" s="80"/>
      <c r="E22" s="80"/>
      <c r="F22" s="80"/>
      <c r="G22" s="79">
        <f>SUM(C22,D22)-SUM(E22,F22)</f>
        <v>0</v>
      </c>
      <c r="H22" s="80"/>
      <c r="I22" s="33"/>
      <c r="J22" s="70" t="str">
        <f t="shared" si="0"/>
        <v>22</v>
      </c>
      <c r="K22" s="71">
        <f t="shared" si="1"/>
        <v>0</v>
      </c>
      <c r="L22" s="71">
        <f t="shared" si="2"/>
        <v>0</v>
      </c>
    </row>
    <row r="23" spans="1:12" s="27" customFormat="1" ht="12.75">
      <c r="A23" s="72" t="s">
        <v>59</v>
      </c>
      <c r="B23" s="73" t="s">
        <v>60</v>
      </c>
      <c r="C23" s="80"/>
      <c r="D23" s="80"/>
      <c r="E23" s="80"/>
      <c r="F23" s="80"/>
      <c r="G23" s="79">
        <f>SUM(C23,D23)-SUM(E23,F23)</f>
        <v>0</v>
      </c>
      <c r="H23" s="80"/>
      <c r="I23" s="33"/>
      <c r="J23" s="70" t="str">
        <f t="shared" si="0"/>
        <v>23</v>
      </c>
      <c r="K23" s="71">
        <f t="shared" si="1"/>
        <v>0</v>
      </c>
      <c r="L23" s="71">
        <f t="shared" si="2"/>
        <v>0</v>
      </c>
    </row>
    <row r="24" spans="1:12" s="27" customFormat="1" ht="12.75">
      <c r="A24" s="72" t="s">
        <v>61</v>
      </c>
      <c r="B24" s="73" t="s">
        <v>62</v>
      </c>
      <c r="C24" s="80"/>
      <c r="D24" s="80"/>
      <c r="E24" s="80"/>
      <c r="F24" s="80"/>
      <c r="G24" s="79">
        <f>SUM(C24,D24)-SUM(E24,F24)</f>
        <v>0</v>
      </c>
      <c r="H24" s="80"/>
      <c r="I24" s="33"/>
      <c r="J24" s="70" t="str">
        <f t="shared" si="0"/>
        <v>24</v>
      </c>
      <c r="K24" s="71">
        <f t="shared" si="1"/>
        <v>0</v>
      </c>
      <c r="L24" s="71">
        <f t="shared" si="2"/>
        <v>0</v>
      </c>
    </row>
    <row r="25" spans="1:12" s="27" customFormat="1" ht="12.75">
      <c r="A25" s="72" t="s">
        <v>63</v>
      </c>
      <c r="B25" s="73" t="s">
        <v>64</v>
      </c>
      <c r="C25" s="80"/>
      <c r="D25" s="80"/>
      <c r="E25" s="80"/>
      <c r="F25" s="80"/>
      <c r="G25" s="79">
        <f>SUM(C25,D25)-SUM(E25,F25)</f>
        <v>0</v>
      </c>
      <c r="H25" s="80"/>
      <c r="I25" s="33"/>
      <c r="J25" s="70" t="str">
        <f t="shared" si="0"/>
        <v>25</v>
      </c>
      <c r="K25" s="71">
        <f t="shared" si="1"/>
        <v>0</v>
      </c>
      <c r="L25" s="71">
        <f t="shared" si="2"/>
        <v>0</v>
      </c>
    </row>
    <row r="26" spans="1:12" s="27" customFormat="1" ht="12.75">
      <c r="A26" s="72" t="s">
        <v>65</v>
      </c>
      <c r="B26" s="73" t="s">
        <v>66</v>
      </c>
      <c r="C26" s="80"/>
      <c r="D26" s="80"/>
      <c r="E26" s="80"/>
      <c r="F26" s="80"/>
      <c r="G26" s="79">
        <f>SUM(C26,D26)-SUM(E26,F26)</f>
        <v>0</v>
      </c>
      <c r="H26" s="80"/>
      <c r="I26" s="33"/>
      <c r="J26" s="70" t="str">
        <f t="shared" si="0"/>
        <v>26</v>
      </c>
      <c r="K26" s="71">
        <f t="shared" si="1"/>
        <v>0</v>
      </c>
      <c r="L26" s="71">
        <f t="shared" si="2"/>
        <v>0</v>
      </c>
    </row>
    <row r="27" spans="1:12" s="27" customFormat="1" ht="25.5">
      <c r="A27" s="72" t="s">
        <v>67</v>
      </c>
      <c r="B27" s="73" t="s">
        <v>68</v>
      </c>
      <c r="C27" s="80"/>
      <c r="D27" s="80"/>
      <c r="E27" s="80"/>
      <c r="F27" s="80"/>
      <c r="G27" s="79">
        <f>SUM(C27,D27)-SUM(E27,F27)</f>
        <v>0</v>
      </c>
      <c r="H27" s="80"/>
      <c r="I27" s="33"/>
      <c r="J27" s="70" t="str">
        <f t="shared" si="0"/>
        <v>27</v>
      </c>
      <c r="K27" s="71">
        <f t="shared" si="1"/>
        <v>0</v>
      </c>
      <c r="L27" s="71">
        <f t="shared" si="2"/>
        <v>0</v>
      </c>
    </row>
    <row r="28" spans="1:12" s="27" customFormat="1" ht="25.5">
      <c r="A28" s="72" t="s">
        <v>111</v>
      </c>
      <c r="B28" s="73" t="s">
        <v>69</v>
      </c>
      <c r="C28" s="80"/>
      <c r="D28" s="80"/>
      <c r="E28" s="80"/>
      <c r="F28" s="80"/>
      <c r="G28" s="79">
        <f>SUM(C28,D28)-SUM(E28,F28)</f>
        <v>0</v>
      </c>
      <c r="H28" s="80"/>
      <c r="I28" s="33"/>
      <c r="J28" s="70" t="str">
        <f t="shared" si="0"/>
        <v>28</v>
      </c>
      <c r="K28" s="71">
        <f t="shared" si="1"/>
        <v>0</v>
      </c>
      <c r="L28" s="71">
        <f t="shared" si="2"/>
        <v>0</v>
      </c>
    </row>
    <row r="29" spans="1:12" s="27" customFormat="1" ht="25.5">
      <c r="A29" s="72" t="s">
        <v>112</v>
      </c>
      <c r="B29" s="73" t="s">
        <v>70</v>
      </c>
      <c r="C29" s="80"/>
      <c r="D29" s="80"/>
      <c r="E29" s="80"/>
      <c r="F29" s="80"/>
      <c r="G29" s="79">
        <f>SUM(C29,D29)-SUM(E29,F29)</f>
        <v>0</v>
      </c>
      <c r="H29" s="80"/>
      <c r="I29" s="33"/>
      <c r="J29" s="70" t="str">
        <f t="shared" si="0"/>
        <v>29</v>
      </c>
      <c r="K29" s="71">
        <f t="shared" si="1"/>
        <v>0</v>
      </c>
      <c r="L29" s="71">
        <f t="shared" si="2"/>
        <v>0</v>
      </c>
    </row>
    <row r="30" spans="1:12" s="27" customFormat="1" ht="25.5">
      <c r="A30" s="72" t="s">
        <v>71</v>
      </c>
      <c r="B30" s="73" t="s">
        <v>72</v>
      </c>
      <c r="C30" s="80"/>
      <c r="D30" s="80"/>
      <c r="E30" s="80"/>
      <c r="F30" s="80"/>
      <c r="G30" s="79">
        <f>SUM(C30,D30)-SUM(E30,F30)</f>
        <v>0</v>
      </c>
      <c r="H30" s="80"/>
      <c r="I30" s="33"/>
      <c r="J30" s="70" t="str">
        <f t="shared" si="0"/>
        <v>30</v>
      </c>
      <c r="K30" s="71">
        <f t="shared" si="1"/>
        <v>0</v>
      </c>
      <c r="L30" s="71">
        <f t="shared" si="2"/>
        <v>0</v>
      </c>
    </row>
    <row r="31" spans="1:12" s="27" customFormat="1" ht="12.75">
      <c r="A31" s="72" t="s">
        <v>73</v>
      </c>
      <c r="B31" s="73" t="s">
        <v>74</v>
      </c>
      <c r="C31" s="80"/>
      <c r="D31" s="80"/>
      <c r="E31" s="80"/>
      <c r="F31" s="80"/>
      <c r="G31" s="79">
        <f>SUM(C31,D31)-SUM(E31,F31)</f>
        <v>0</v>
      </c>
      <c r="H31" s="80"/>
      <c r="I31" s="33"/>
      <c r="J31" s="70" t="str">
        <f t="shared" si="0"/>
        <v>31</v>
      </c>
      <c r="K31" s="71">
        <f t="shared" si="1"/>
        <v>0</v>
      </c>
      <c r="L31" s="71">
        <f t="shared" si="2"/>
        <v>0</v>
      </c>
    </row>
    <row r="32" spans="1:12" s="27" customFormat="1" ht="12.75">
      <c r="A32" s="74" t="s">
        <v>75</v>
      </c>
      <c r="B32" s="73" t="s">
        <v>76</v>
      </c>
      <c r="C32" s="79">
        <f>SUM(C33:C38)</f>
        <v>0</v>
      </c>
      <c r="D32" s="79">
        <f>SUM(D33:D38)</f>
        <v>0</v>
      </c>
      <c r="E32" s="79">
        <f>SUM(E33:E38)</f>
        <v>0</v>
      </c>
      <c r="F32" s="79">
        <f>SUM(F33:F38)</f>
        <v>0</v>
      </c>
      <c r="G32" s="79">
        <f>SUM(C32,D32)-SUM(E32,F32)</f>
        <v>0</v>
      </c>
      <c r="H32" s="79">
        <f>SUM(H33:H38)</f>
        <v>0</v>
      </c>
      <c r="I32" s="33"/>
      <c r="J32" s="70" t="str">
        <f t="shared" si="0"/>
        <v>40</v>
      </c>
      <c r="K32" s="71">
        <f t="shared" si="1"/>
        <v>0</v>
      </c>
      <c r="L32" s="71">
        <f t="shared" si="2"/>
        <v>0</v>
      </c>
    </row>
    <row r="33" spans="1:12" s="27" customFormat="1" ht="12.75">
      <c r="A33" s="72" t="s">
        <v>77</v>
      </c>
      <c r="B33" s="73" t="s">
        <v>78</v>
      </c>
      <c r="C33" s="80"/>
      <c r="D33" s="80"/>
      <c r="E33" s="80"/>
      <c r="F33" s="80"/>
      <c r="G33" s="79">
        <f>SUM(C33,D33)-SUM(E33,F33)</f>
        <v>0</v>
      </c>
      <c r="H33" s="80"/>
      <c r="I33" s="33"/>
      <c r="J33" s="70" t="str">
        <f t="shared" si="0"/>
        <v>41</v>
      </c>
      <c r="K33" s="71">
        <f t="shared" si="1"/>
        <v>0</v>
      </c>
      <c r="L33" s="71">
        <f t="shared" si="2"/>
        <v>0</v>
      </c>
    </row>
    <row r="34" spans="1:12" s="27" customFormat="1" ht="25.5">
      <c r="A34" s="72" t="s">
        <v>79</v>
      </c>
      <c r="B34" s="73" t="s">
        <v>80</v>
      </c>
      <c r="C34" s="80"/>
      <c r="D34" s="80"/>
      <c r="E34" s="80"/>
      <c r="F34" s="80"/>
      <c r="G34" s="79">
        <f>SUM(C34,D34)-SUM(E34,F34)</f>
        <v>0</v>
      </c>
      <c r="H34" s="80"/>
      <c r="I34" s="33"/>
      <c r="J34" s="70" t="str">
        <f t="shared" si="0"/>
        <v>42</v>
      </c>
      <c r="K34" s="71">
        <f t="shared" si="1"/>
        <v>0</v>
      </c>
      <c r="L34" s="71">
        <f t="shared" si="2"/>
        <v>0</v>
      </c>
    </row>
    <row r="35" spans="1:12" s="27" customFormat="1" ht="12.75">
      <c r="A35" s="72" t="s">
        <v>81</v>
      </c>
      <c r="B35" s="73" t="s">
        <v>98</v>
      </c>
      <c r="C35" s="80"/>
      <c r="D35" s="80"/>
      <c r="E35" s="80"/>
      <c r="F35" s="80"/>
      <c r="G35" s="79">
        <f>SUM(C35,D35)-SUM(E35,F35)</f>
        <v>0</v>
      </c>
      <c r="H35" s="80"/>
      <c r="I35" s="33"/>
      <c r="J35" s="70" t="str">
        <f t="shared" si="0"/>
        <v>43</v>
      </c>
      <c r="K35" s="71">
        <f t="shared" si="1"/>
        <v>0</v>
      </c>
      <c r="L35" s="71">
        <f t="shared" si="2"/>
        <v>0</v>
      </c>
    </row>
    <row r="36" spans="1:12" s="27" customFormat="1" ht="12.75">
      <c r="A36" s="72" t="s">
        <v>83</v>
      </c>
      <c r="B36" s="73" t="s">
        <v>82</v>
      </c>
      <c r="C36" s="80"/>
      <c r="D36" s="80"/>
      <c r="E36" s="80"/>
      <c r="F36" s="80"/>
      <c r="G36" s="79">
        <f>SUM(C36,D36)-SUM(E36,F36)</f>
        <v>0</v>
      </c>
      <c r="H36" s="80"/>
      <c r="I36" s="33"/>
      <c r="J36" s="70" t="str">
        <f t="shared" si="0"/>
        <v>44</v>
      </c>
      <c r="K36" s="71">
        <f t="shared" si="1"/>
        <v>0</v>
      </c>
      <c r="L36" s="71">
        <f t="shared" si="2"/>
        <v>0</v>
      </c>
    </row>
    <row r="37" spans="1:12" s="27" customFormat="1" ht="12.75">
      <c r="A37" s="72" t="s">
        <v>99</v>
      </c>
      <c r="B37" s="73" t="s">
        <v>84</v>
      </c>
      <c r="C37" s="80"/>
      <c r="D37" s="80"/>
      <c r="E37" s="80"/>
      <c r="F37" s="80"/>
      <c r="G37" s="79">
        <f>SUM(C37,D37)-SUM(E37,F37)</f>
        <v>0</v>
      </c>
      <c r="H37" s="80"/>
      <c r="I37" s="33"/>
      <c r="J37" s="70" t="str">
        <f t="shared" si="0"/>
        <v>45</v>
      </c>
      <c r="K37" s="71">
        <f t="shared" si="1"/>
        <v>0</v>
      </c>
      <c r="L37" s="71">
        <f t="shared" si="2"/>
        <v>0</v>
      </c>
    </row>
    <row r="38" spans="1:12" s="27" customFormat="1" ht="12.75">
      <c r="A38" s="72" t="s">
        <v>73</v>
      </c>
      <c r="B38" s="73" t="s">
        <v>85</v>
      </c>
      <c r="C38" s="80"/>
      <c r="D38" s="80"/>
      <c r="E38" s="80"/>
      <c r="F38" s="80"/>
      <c r="G38" s="79">
        <f>SUM(C38,D38)-SUM(E38,F38)</f>
        <v>0</v>
      </c>
      <c r="H38" s="80"/>
      <c r="I38" s="33"/>
      <c r="J38" s="70" t="str">
        <f t="shared" si="0"/>
        <v>46</v>
      </c>
      <c r="K38" s="71">
        <f t="shared" si="1"/>
        <v>0</v>
      </c>
      <c r="L38" s="71">
        <f t="shared" si="2"/>
        <v>0</v>
      </c>
    </row>
    <row r="39" spans="1:12" s="27" customFormat="1" ht="12.75">
      <c r="A39" s="76" t="s">
        <v>107</v>
      </c>
      <c r="B39" s="73" t="s">
        <v>86</v>
      </c>
      <c r="C39" s="79">
        <f>SUM(C40:C43)</f>
        <v>0</v>
      </c>
      <c r="D39" s="79">
        <f>SUM(D40:D43)</f>
        <v>0</v>
      </c>
      <c r="E39" s="79">
        <f>SUM(E40:E43)</f>
        <v>0</v>
      </c>
      <c r="F39" s="79">
        <f>SUM(F40:F43)</f>
        <v>0</v>
      </c>
      <c r="G39" s="79">
        <f>SUM(C39,D39)-SUM(E39,F39)</f>
        <v>0</v>
      </c>
      <c r="H39" s="79">
        <f>SUM(H40:H43)</f>
        <v>0</v>
      </c>
      <c r="I39" s="33"/>
      <c r="J39" s="70" t="str">
        <f t="shared" si="0"/>
        <v>50</v>
      </c>
      <c r="K39" s="71">
        <f t="shared" si="1"/>
        <v>0</v>
      </c>
      <c r="L39" s="71">
        <f t="shared" si="2"/>
        <v>0</v>
      </c>
    </row>
    <row r="40" spans="1:12" s="27" customFormat="1" ht="12.75">
      <c r="A40" s="77" t="s">
        <v>87</v>
      </c>
      <c r="B40" s="73" t="s">
        <v>88</v>
      </c>
      <c r="C40" s="80"/>
      <c r="D40" s="80"/>
      <c r="E40" s="80"/>
      <c r="F40" s="80"/>
      <c r="G40" s="79">
        <f>SUM(C40,D40)-SUM(E40,F40)</f>
        <v>0</v>
      </c>
      <c r="H40" s="80"/>
      <c r="I40" s="33"/>
      <c r="J40" s="70" t="str">
        <f t="shared" si="0"/>
        <v>51</v>
      </c>
      <c r="K40" s="71">
        <f t="shared" si="1"/>
        <v>0</v>
      </c>
      <c r="L40" s="71">
        <f t="shared" si="2"/>
        <v>0</v>
      </c>
    </row>
    <row r="41" spans="1:12" s="27" customFormat="1" ht="12.75">
      <c r="A41" s="77" t="s">
        <v>89</v>
      </c>
      <c r="B41" s="73" t="s">
        <v>90</v>
      </c>
      <c r="C41" s="80"/>
      <c r="D41" s="80"/>
      <c r="E41" s="80"/>
      <c r="F41" s="80"/>
      <c r="G41" s="79">
        <f>SUM(C41,D41)-SUM(E41,F41)</f>
        <v>0</v>
      </c>
      <c r="H41" s="80"/>
      <c r="I41" s="33"/>
      <c r="J41" s="70" t="str">
        <f t="shared" si="0"/>
        <v>52</v>
      </c>
      <c r="K41" s="71">
        <f t="shared" si="1"/>
        <v>0</v>
      </c>
      <c r="L41" s="71">
        <f t="shared" si="2"/>
        <v>0</v>
      </c>
    </row>
    <row r="42" spans="1:12" s="27" customFormat="1" ht="12.75">
      <c r="A42" s="77" t="s">
        <v>113</v>
      </c>
      <c r="B42" s="73" t="s">
        <v>91</v>
      </c>
      <c r="C42" s="80"/>
      <c r="D42" s="80"/>
      <c r="E42" s="80"/>
      <c r="F42" s="80"/>
      <c r="G42" s="79">
        <f>SUM(C42,D42)-SUM(E42,F42)</f>
        <v>0</v>
      </c>
      <c r="H42" s="80"/>
      <c r="I42" s="33"/>
      <c r="J42" s="70" t="str">
        <f t="shared" si="0"/>
        <v>53</v>
      </c>
      <c r="K42" s="71">
        <f t="shared" si="1"/>
        <v>0</v>
      </c>
      <c r="L42" s="71">
        <f t="shared" si="2"/>
        <v>0</v>
      </c>
    </row>
    <row r="43" spans="1:12" s="27" customFormat="1" ht="12.75">
      <c r="A43" s="77" t="s">
        <v>73</v>
      </c>
      <c r="B43" s="73" t="s">
        <v>92</v>
      </c>
      <c r="C43" s="80"/>
      <c r="D43" s="80"/>
      <c r="E43" s="80"/>
      <c r="F43" s="80"/>
      <c r="G43" s="79">
        <f>SUM(C43,D43)-SUM(E43,F43)</f>
        <v>0</v>
      </c>
      <c r="H43" s="80"/>
      <c r="I43" s="33"/>
      <c r="J43" s="70" t="str">
        <f t="shared" si="0"/>
        <v>54</v>
      </c>
      <c r="K43" s="71">
        <f t="shared" si="1"/>
        <v>0</v>
      </c>
      <c r="L43" s="71">
        <f t="shared" si="2"/>
        <v>0</v>
      </c>
    </row>
    <row r="44" spans="1:12" s="27" customFormat="1" ht="12.75">
      <c r="A44" s="74" t="s">
        <v>108</v>
      </c>
      <c r="B44" s="73" t="s">
        <v>94</v>
      </c>
      <c r="C44" s="79">
        <f>SUM(C45:C46)</f>
        <v>16406</v>
      </c>
      <c r="D44" s="79">
        <f>SUM(D45:D46)</f>
        <v>459</v>
      </c>
      <c r="E44" s="79">
        <f>SUM(E45:E46)</f>
        <v>864</v>
      </c>
      <c r="F44" s="79">
        <f>SUM(F45:F46)</f>
        <v>626</v>
      </c>
      <c r="G44" s="78">
        <f>SUM(C44,D44)-SUM(E44,F44)</f>
        <v>15375</v>
      </c>
      <c r="H44" s="79">
        <f>SUM(H45:H46)</f>
        <v>6811</v>
      </c>
      <c r="I44" s="33"/>
      <c r="J44" s="70" t="str">
        <f t="shared" si="0"/>
        <v>60</v>
      </c>
      <c r="K44" s="71">
        <f t="shared" si="1"/>
        <v>0</v>
      </c>
      <c r="L44" s="71">
        <f t="shared" si="2"/>
        <v>0</v>
      </c>
    </row>
    <row r="45" spans="1:12" s="27" customFormat="1" ht="25.5">
      <c r="A45" s="72" t="s">
        <v>114</v>
      </c>
      <c r="B45" s="73" t="s">
        <v>95</v>
      </c>
      <c r="C45" s="80">
        <v>7763</v>
      </c>
      <c r="D45" s="80">
        <v>238</v>
      </c>
      <c r="E45" s="80">
        <v>665</v>
      </c>
      <c r="F45" s="80">
        <v>323</v>
      </c>
      <c r="G45" s="79">
        <f>SUM(C45,D45)-SUM(E45,F45)</f>
        <v>7013</v>
      </c>
      <c r="H45" s="80">
        <v>1155</v>
      </c>
      <c r="I45" s="33"/>
      <c r="J45" s="70" t="str">
        <f t="shared" si="0"/>
        <v>61</v>
      </c>
      <c r="K45" s="71">
        <f t="shared" si="1"/>
        <v>0</v>
      </c>
      <c r="L45" s="71">
        <f t="shared" si="2"/>
        <v>0</v>
      </c>
    </row>
    <row r="46" spans="1:12" s="27" customFormat="1" ht="12.75">
      <c r="A46" s="72" t="s">
        <v>73</v>
      </c>
      <c r="B46" s="73" t="s">
        <v>110</v>
      </c>
      <c r="C46" s="80">
        <v>8643</v>
      </c>
      <c r="D46" s="80">
        <v>221</v>
      </c>
      <c r="E46" s="80">
        <v>199</v>
      </c>
      <c r="F46" s="166">
        <v>303</v>
      </c>
      <c r="G46" s="79">
        <f>SUM(C46,D46)-SUM(E46,F46)</f>
        <v>8362</v>
      </c>
      <c r="H46" s="80">
        <v>5656</v>
      </c>
      <c r="I46" s="33"/>
      <c r="J46" s="70" t="str">
        <f>B46</f>
        <v>62</v>
      </c>
      <c r="K46" s="71">
        <f>IF((C46+D46)&gt;=(E46+F46),0,(C46+D46)-(E46+F46))</f>
        <v>0</v>
      </c>
      <c r="L46" s="71">
        <f>IF(G46&gt;=H46,0,G46-H46)</f>
        <v>0</v>
      </c>
    </row>
    <row r="47" spans="1:12" s="27" customFormat="1" ht="12.75">
      <c r="A47" s="74" t="s">
        <v>100</v>
      </c>
      <c r="B47" s="73" t="s">
        <v>96</v>
      </c>
      <c r="C47" s="78">
        <f>SUM(C19,C44)</f>
        <v>16406</v>
      </c>
      <c r="D47" s="78">
        <f>SUM(D19,D44)</f>
        <v>459</v>
      </c>
      <c r="E47" s="78">
        <f>SUM(E19,E44)</f>
        <v>864</v>
      </c>
      <c r="F47" s="78">
        <f>SUM(F19,F44)</f>
        <v>626</v>
      </c>
      <c r="G47" s="78">
        <f>SUM(C47,D47)-SUM(E47,F47)</f>
        <v>15375</v>
      </c>
      <c r="H47" s="78">
        <f>SUM(H19,H44)</f>
        <v>6811</v>
      </c>
      <c r="I47" s="33"/>
      <c r="J47" s="70" t="str">
        <f t="shared" si="0"/>
        <v>70</v>
      </c>
      <c r="K47" s="71">
        <f t="shared" si="1"/>
        <v>0</v>
      </c>
      <c r="L47" s="71">
        <f t="shared" si="2"/>
        <v>0</v>
      </c>
    </row>
    <row r="48" spans="1:10" s="27" customFormat="1" ht="25.5">
      <c r="A48" s="72" t="s">
        <v>101</v>
      </c>
      <c r="B48" s="73" t="s">
        <v>97</v>
      </c>
      <c r="C48" s="81"/>
      <c r="D48" s="41" t="s">
        <v>36</v>
      </c>
      <c r="E48" s="41" t="s">
        <v>36</v>
      </c>
      <c r="F48" s="42" t="s">
        <v>36</v>
      </c>
      <c r="G48" s="80"/>
      <c r="H48" s="42" t="s">
        <v>36</v>
      </c>
      <c r="I48" s="33"/>
      <c r="J48" s="28"/>
    </row>
    <row r="49" spans="1:11" ht="12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0" ht="12.75">
      <c r="A50" s="107" t="s">
        <v>45</v>
      </c>
      <c r="B50" s="107"/>
      <c r="C50" s="84"/>
      <c r="D50" s="84"/>
      <c r="E50" s="84"/>
      <c r="F50" s="128" t="s">
        <v>169</v>
      </c>
      <c r="G50" s="128"/>
      <c r="H50" s="108"/>
      <c r="I50" s="117"/>
      <c r="J50" s="117"/>
    </row>
    <row r="51" spans="1:10" ht="12.75">
      <c r="A51" s="84"/>
      <c r="B51" s="84"/>
      <c r="C51" s="84"/>
      <c r="D51" s="84"/>
      <c r="E51" s="84"/>
      <c r="F51" s="130" t="s">
        <v>31</v>
      </c>
      <c r="G51" s="130"/>
      <c r="H51" s="109" t="s">
        <v>32</v>
      </c>
      <c r="I51" s="118"/>
      <c r="J51" s="118"/>
    </row>
    <row r="52" spans="1:10" ht="29.25" customHeight="1">
      <c r="A52" s="131" t="s">
        <v>143</v>
      </c>
      <c r="B52" s="131"/>
      <c r="C52" s="127" t="s">
        <v>171</v>
      </c>
      <c r="D52" s="127"/>
      <c r="E52" s="84"/>
      <c r="F52" s="128" t="s">
        <v>170</v>
      </c>
      <c r="G52" s="128"/>
      <c r="H52" s="108"/>
      <c r="I52" s="117"/>
      <c r="J52" s="117"/>
    </row>
    <row r="53" spans="1:10" ht="12.75">
      <c r="A53" s="84"/>
      <c r="B53" s="110"/>
      <c r="C53" s="132" t="s">
        <v>33</v>
      </c>
      <c r="D53" s="132"/>
      <c r="E53" s="84"/>
      <c r="F53" s="130" t="s">
        <v>31</v>
      </c>
      <c r="G53" s="130"/>
      <c r="H53" s="111" t="s">
        <v>32</v>
      </c>
      <c r="I53" s="119"/>
      <c r="J53" s="119"/>
    </row>
    <row r="54" spans="1:10" ht="15">
      <c r="A54" s="84"/>
      <c r="B54" s="84"/>
      <c r="C54" s="127" t="s">
        <v>172</v>
      </c>
      <c r="D54" s="127"/>
      <c r="E54" s="84"/>
      <c r="F54" s="128" t="s">
        <v>173</v>
      </c>
      <c r="G54" s="128"/>
      <c r="H54"/>
      <c r="I54"/>
      <c r="J54"/>
    </row>
    <row r="55" spans="1:10" ht="27.75" customHeight="1">
      <c r="A55" s="84"/>
      <c r="B55" s="84"/>
      <c r="C55" s="129" t="s">
        <v>34</v>
      </c>
      <c r="D55" s="129"/>
      <c r="E55" s="84"/>
      <c r="F55" s="129" t="s">
        <v>51</v>
      </c>
      <c r="G55" s="129"/>
      <c r="H55"/>
      <c r="I55"/>
      <c r="J55"/>
    </row>
    <row r="56" spans="1:10" ht="12.75">
      <c r="A56" s="16"/>
      <c r="B56" s="19"/>
      <c r="C56" s="19"/>
      <c r="D56" s="19"/>
      <c r="E56" s="19"/>
      <c r="F56" s="19"/>
      <c r="G56" s="19"/>
      <c r="H56" s="20"/>
      <c r="I56" s="21"/>
      <c r="J56" s="20"/>
    </row>
    <row r="57" spans="1:10" ht="12.75">
      <c r="A57" s="16"/>
      <c r="B57" s="19"/>
      <c r="C57" s="19"/>
      <c r="D57" s="19"/>
      <c r="E57" s="19"/>
      <c r="F57" s="19"/>
      <c r="G57" s="19"/>
      <c r="H57" s="20"/>
      <c r="I57" s="21"/>
      <c r="J57" s="20"/>
    </row>
    <row r="58" spans="1:10" ht="12.75">
      <c r="A58" s="16"/>
      <c r="B58" s="19"/>
      <c r="C58" s="19"/>
      <c r="D58" s="19"/>
      <c r="E58" s="19"/>
      <c r="F58" s="19"/>
      <c r="G58" s="19"/>
      <c r="H58" s="20"/>
      <c r="I58" s="21"/>
      <c r="J58" s="20"/>
    </row>
    <row r="59" spans="1:10" ht="27.75" customHeight="1">
      <c r="A59" s="5"/>
      <c r="B59" s="19"/>
      <c r="C59" s="19"/>
      <c r="D59" s="19"/>
      <c r="E59" s="19"/>
      <c r="F59" s="19"/>
      <c r="G59" s="19"/>
      <c r="H59" s="20"/>
      <c r="I59" s="21"/>
      <c r="J59" s="20"/>
    </row>
    <row r="60" spans="1:11" ht="12.75">
      <c r="A60" s="5"/>
      <c r="B60" s="22"/>
      <c r="C60" s="22"/>
      <c r="D60" s="22"/>
      <c r="E60" s="22"/>
      <c r="F60" s="22"/>
      <c r="G60" s="22"/>
      <c r="H60" s="23"/>
      <c r="I60" s="22"/>
      <c r="J60" s="18"/>
      <c r="K60" s="22"/>
    </row>
    <row r="61" spans="1:11" ht="12.75">
      <c r="A61" s="16"/>
      <c r="B61" s="11"/>
      <c r="C61" s="11"/>
      <c r="D61" s="3"/>
      <c r="E61" s="11"/>
      <c r="F61" s="11"/>
      <c r="G61" s="3"/>
      <c r="H61" s="17"/>
      <c r="I61" s="11"/>
      <c r="J61" s="18"/>
      <c r="K61" s="11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sheetProtection sheet="1" objects="1" scenarios="1"/>
  <mergeCells count="32">
    <mergeCell ref="A11:H11"/>
    <mergeCell ref="A7:H7"/>
    <mergeCell ref="A5:F5"/>
    <mergeCell ref="A12:H12"/>
    <mergeCell ref="A13:H13"/>
    <mergeCell ref="D9:E9"/>
    <mergeCell ref="D16:D17"/>
    <mergeCell ref="E16:E17"/>
    <mergeCell ref="F16:F17"/>
    <mergeCell ref="G16:H16"/>
    <mergeCell ref="A3:F3"/>
    <mergeCell ref="G3:H3"/>
    <mergeCell ref="G4:H4"/>
    <mergeCell ref="G5:H5"/>
    <mergeCell ref="A4:F4"/>
    <mergeCell ref="A10:H10"/>
    <mergeCell ref="A52:B52"/>
    <mergeCell ref="C52:D52"/>
    <mergeCell ref="F52:G52"/>
    <mergeCell ref="C53:D53"/>
    <mergeCell ref="F53:G53"/>
    <mergeCell ref="J17:L17"/>
    <mergeCell ref="B15:B17"/>
    <mergeCell ref="A15:A17"/>
    <mergeCell ref="C15:H15"/>
    <mergeCell ref="C16:C17"/>
    <mergeCell ref="C54:D54"/>
    <mergeCell ref="F54:G54"/>
    <mergeCell ref="C55:D55"/>
    <mergeCell ref="F55:G55"/>
    <mergeCell ref="F50:G50"/>
    <mergeCell ref="F51:G51"/>
  </mergeCells>
  <dataValidations count="4">
    <dataValidation errorStyle="information" type="list" allowBlank="1" showInputMessage="1" showErrorMessage="1" prompt="Выберите год" errorTitle="ОШИБКА!" error="Воспользуйтесь выпадающим списком" sqref="E8">
      <formula1>"2019,2020,2021"</formula1>
    </dataValidation>
    <dataValidation allowBlank="1" prompt="Выберите наименование организации" errorTitle="ОШИБКА!" error="Воспользуйтесь выпадающим списком" sqref="A10:H10"/>
    <dataValidation allowBlank="1" prompt="Выберите или введите наименование лесничества" sqref="A12:H12"/>
    <dataValidation type="list" allowBlank="1" showInputMessage="1" showErrorMessage="1" prompt="Выберите месяц" errorTitle="ОШИБКА!" error="Воспользуйтесь выпадающим списком" sqref="D8">
      <formula1>"март,июнь,сентябрь,декабрь"</formula1>
    </dataValidation>
  </dataValidations>
  <printOptions horizontalCentered="1"/>
  <pageMargins left="0.3937007874015748" right="0.3937007874015748" top="0.3937007874015748" bottom="0.5905511811023623" header="0.2362204724409449" footer="0.31496062992125984"/>
  <pageSetup horizontalDpi="600" verticalDpi="600" orientation="landscape" paperSize="9" r:id="rId3"/>
  <headerFooter alignWithMargins="0">
    <oddFooter>&amp;C&amp;P</oddFooter>
  </headerFooter>
  <rowBreaks count="1" manualBreakCount="1">
    <brk id="31" max="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V30"/>
  <sheetViews>
    <sheetView showZeros="0" tabSelected="1" zoomScaleSheetLayoutView="100" zoomScalePageLayoutView="0" workbookViewId="0" topLeftCell="A10">
      <selection activeCell="D32" sqref="D32"/>
    </sheetView>
  </sheetViews>
  <sheetFormatPr defaultColWidth="9.140625" defaultRowHeight="15"/>
  <cols>
    <col min="1" max="1" width="24.8515625" style="84" customWidth="1"/>
    <col min="2" max="2" width="6.421875" style="84" customWidth="1"/>
    <col min="3" max="3" width="12.421875" style="84" customWidth="1"/>
    <col min="4" max="6" width="13.8515625" style="84" customWidth="1"/>
    <col min="7" max="7" width="12.140625" style="84" customWidth="1"/>
    <col min="8" max="8" width="16.8515625" style="84" customWidth="1"/>
    <col min="9" max="10" width="14.00390625" style="84" customWidth="1"/>
    <col min="11" max="11" width="16.8515625" style="84" customWidth="1"/>
    <col min="12" max="12" width="6.00390625" style="84" customWidth="1"/>
    <col min="13" max="13" width="17.8515625" style="84" customWidth="1"/>
    <col min="14" max="22" width="11.28125" style="84" customWidth="1"/>
    <col min="23" max="16384" width="9.140625" style="84" customWidth="1"/>
  </cols>
  <sheetData>
    <row r="1" spans="1:17" ht="12.75">
      <c r="A1" s="82" t="s">
        <v>147</v>
      </c>
      <c r="B1" s="2" t="s">
        <v>27</v>
      </c>
      <c r="C1" s="67" t="str">
        <f>'10-ОИП_Раздел 1'!C1</f>
        <v>030</v>
      </c>
      <c r="D1" s="67">
        <f>'10-ОИП_Раздел 1'!D1</f>
      </c>
      <c r="E1" s="83"/>
      <c r="P1" s="85" t="e">
        <f>ROW(#REF!)</f>
        <v>#REF!</v>
      </c>
      <c r="Q1" s="86" t="e">
        <f>COLUMN(#REF!)</f>
        <v>#REF!</v>
      </c>
    </row>
    <row r="2" spans="1:15" s="87" customFormat="1" ht="15.75" customHeight="1">
      <c r="A2" s="156" t="s">
        <v>121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88"/>
      <c r="M2" s="88"/>
      <c r="N2" s="88"/>
      <c r="O2" s="88"/>
    </row>
    <row r="3" spans="1:11" s="1" customFormat="1" ht="15.75">
      <c r="A3" s="30"/>
      <c r="B3" s="30"/>
      <c r="C3" s="30"/>
      <c r="D3" s="25"/>
      <c r="E3" s="45" t="s">
        <v>47</v>
      </c>
      <c r="F3" s="115" t="str">
        <f>'10-ОИП_Раздел 1'!D8</f>
        <v>июнь</v>
      </c>
      <c r="G3" s="116">
        <f>'10-ОИП_Раздел 1'!E8</f>
        <v>2019</v>
      </c>
      <c r="H3" s="26" t="s">
        <v>35</v>
      </c>
      <c r="I3" s="31"/>
      <c r="J3" s="7"/>
      <c r="K3" s="31"/>
    </row>
    <row r="4" spans="1:13" s="27" customFormat="1" ht="12.75" customHeight="1">
      <c r="A4" s="30"/>
      <c r="B4" s="30"/>
      <c r="C4" s="30"/>
      <c r="D4" s="1"/>
      <c r="F4" s="149" t="s">
        <v>46</v>
      </c>
      <c r="G4" s="149"/>
      <c r="H4" s="46"/>
      <c r="L4" s="1"/>
      <c r="M4" s="28"/>
    </row>
    <row r="5" spans="3:10" s="1" customFormat="1" ht="15.75">
      <c r="C5" s="144" t="str">
        <f>'10-ОИП_Раздел 1'!A10</f>
        <v>Липецкая обл. Управление ЛХ</v>
      </c>
      <c r="D5" s="144"/>
      <c r="E5" s="144"/>
      <c r="F5" s="144"/>
      <c r="G5" s="144"/>
      <c r="H5" s="144"/>
      <c r="I5" s="144"/>
      <c r="J5" s="144"/>
    </row>
    <row r="6" spans="3:10" s="1" customFormat="1" ht="12.75">
      <c r="C6" s="145" t="s">
        <v>145</v>
      </c>
      <c r="D6" s="145"/>
      <c r="E6" s="145"/>
      <c r="F6" s="145"/>
      <c r="G6" s="145"/>
      <c r="H6" s="145"/>
      <c r="I6" s="145"/>
      <c r="J6" s="145"/>
    </row>
    <row r="7" spans="3:10" s="1" customFormat="1" ht="15" customHeight="1">
      <c r="C7" s="144">
        <f>'10-ОИП_Раздел 1'!A12</f>
        <v>0</v>
      </c>
      <c r="D7" s="144"/>
      <c r="E7" s="144"/>
      <c r="F7" s="144"/>
      <c r="G7" s="144"/>
      <c r="H7" s="144"/>
      <c r="I7" s="144"/>
      <c r="J7" s="144"/>
    </row>
    <row r="8" spans="3:10" s="1" customFormat="1" ht="12.75">
      <c r="C8" s="145" t="s">
        <v>48</v>
      </c>
      <c r="D8" s="145"/>
      <c r="E8" s="145"/>
      <c r="F8" s="145"/>
      <c r="G8" s="145"/>
      <c r="H8" s="145"/>
      <c r="I8" s="145"/>
      <c r="J8" s="145"/>
    </row>
    <row r="9" spans="1:19" ht="9.75" customHeight="1">
      <c r="A9" s="90" t="s">
        <v>122</v>
      </c>
      <c r="B9" s="91"/>
      <c r="C9" s="91"/>
      <c r="D9" s="91"/>
      <c r="E9" s="91"/>
      <c r="F9" s="89"/>
      <c r="N9" s="92"/>
      <c r="O9" s="92"/>
      <c r="Q9" s="93"/>
      <c r="R9" s="93"/>
      <c r="S9" s="93"/>
    </row>
    <row r="10" spans="1:12" ht="12.75">
      <c r="A10" s="158" t="s">
        <v>123</v>
      </c>
      <c r="B10" s="161" t="s">
        <v>28</v>
      </c>
      <c r="C10" s="161" t="s">
        <v>124</v>
      </c>
      <c r="D10" s="162"/>
      <c r="E10" s="162"/>
      <c r="F10" s="162"/>
      <c r="G10" s="162"/>
      <c r="H10" s="163"/>
      <c r="I10" s="152" t="s">
        <v>162</v>
      </c>
      <c r="J10" s="151"/>
      <c r="K10" s="151"/>
      <c r="L10" s="95"/>
    </row>
    <row r="11" spans="1:12" ht="28.5" customHeight="1">
      <c r="A11" s="159"/>
      <c r="B11" s="161"/>
      <c r="C11" s="158" t="s">
        <v>125</v>
      </c>
      <c r="D11" s="151" t="s">
        <v>126</v>
      </c>
      <c r="E11" s="151"/>
      <c r="F11" s="151"/>
      <c r="G11" s="152" t="s">
        <v>159</v>
      </c>
      <c r="H11" s="152" t="s">
        <v>160</v>
      </c>
      <c r="I11" s="151" t="s">
        <v>125</v>
      </c>
      <c r="J11" s="152" t="s">
        <v>161</v>
      </c>
      <c r="K11" s="152" t="s">
        <v>163</v>
      </c>
      <c r="L11" s="96"/>
    </row>
    <row r="12" spans="1:17" ht="76.5" customHeight="1">
      <c r="A12" s="160"/>
      <c r="B12" s="161"/>
      <c r="C12" s="160"/>
      <c r="D12" s="126" t="s">
        <v>164</v>
      </c>
      <c r="E12" s="98" t="s">
        <v>127</v>
      </c>
      <c r="F12" s="94" t="s">
        <v>128</v>
      </c>
      <c r="G12" s="151"/>
      <c r="H12" s="151"/>
      <c r="I12" s="151"/>
      <c r="J12" s="151"/>
      <c r="K12" s="151"/>
      <c r="L12" s="96"/>
      <c r="M12" s="157" t="s">
        <v>52</v>
      </c>
      <c r="N12" s="157"/>
      <c r="O12" s="157"/>
      <c r="P12" s="125"/>
      <c r="Q12" s="125"/>
    </row>
    <row r="13" spans="1:15" s="87" customFormat="1" ht="12.75">
      <c r="A13" s="98" t="s">
        <v>29</v>
      </c>
      <c r="B13" s="98" t="s">
        <v>129</v>
      </c>
      <c r="C13" s="97">
        <v>1</v>
      </c>
      <c r="D13" s="97">
        <v>2</v>
      </c>
      <c r="E13" s="97">
        <v>3</v>
      </c>
      <c r="F13" s="97">
        <v>4</v>
      </c>
      <c r="G13" s="97">
        <v>5</v>
      </c>
      <c r="H13" s="97">
        <v>6</v>
      </c>
      <c r="I13" s="97">
        <v>7</v>
      </c>
      <c r="J13" s="97">
        <v>8</v>
      </c>
      <c r="K13" s="97">
        <v>9</v>
      </c>
      <c r="M13" s="123" t="s">
        <v>53</v>
      </c>
      <c r="N13" s="124" t="s">
        <v>130</v>
      </c>
      <c r="O13" s="124" t="s">
        <v>131</v>
      </c>
    </row>
    <row r="14" spans="1:15" ht="12.75">
      <c r="A14" s="101" t="s">
        <v>132</v>
      </c>
      <c r="B14" s="114" t="s">
        <v>93</v>
      </c>
      <c r="C14" s="102">
        <f>SUM(D14:F14)</f>
        <v>138.9</v>
      </c>
      <c r="D14" s="103">
        <v>6.9</v>
      </c>
      <c r="E14" s="103">
        <v>95.9</v>
      </c>
      <c r="F14" s="103">
        <v>36.1</v>
      </c>
      <c r="G14" s="103">
        <v>22</v>
      </c>
      <c r="H14" s="103">
        <v>42.099999999999994</v>
      </c>
      <c r="I14" s="103">
        <v>24.7</v>
      </c>
      <c r="J14" s="103">
        <v>0.8</v>
      </c>
      <c r="K14" s="103">
        <v>24.7</v>
      </c>
      <c r="M14" s="100">
        <v>10</v>
      </c>
      <c r="N14" s="104">
        <f>IF(C14&gt;=H14,0,C14-H14)</f>
        <v>0</v>
      </c>
      <c r="O14" s="104">
        <f>IF(I14&gt;=K14,0,I14-K14)</f>
        <v>0</v>
      </c>
    </row>
    <row r="15" spans="1:15" ht="25.5">
      <c r="A15" s="113" t="s">
        <v>133</v>
      </c>
      <c r="B15" s="114" t="s">
        <v>134</v>
      </c>
      <c r="C15" s="102">
        <f>SUM(D15:F15)</f>
        <v>0</v>
      </c>
      <c r="D15" s="103"/>
      <c r="E15" s="103"/>
      <c r="F15" s="103"/>
      <c r="G15" s="103"/>
      <c r="H15" s="103"/>
      <c r="I15" s="103"/>
      <c r="J15" s="103"/>
      <c r="K15" s="103"/>
      <c r="M15" s="105" t="s">
        <v>134</v>
      </c>
      <c r="N15" s="104">
        <f aca="true" t="shared" si="0" ref="N15:N22">IF(C15&gt;=H15,0,C15-H15)</f>
        <v>0</v>
      </c>
      <c r="O15" s="104">
        <f aca="true" t="shared" si="1" ref="O15:O22">IF(I15&gt;=K15,0,I15-K15)</f>
        <v>0</v>
      </c>
    </row>
    <row r="16" spans="1:15" ht="12.75">
      <c r="A16" s="101" t="s">
        <v>135</v>
      </c>
      <c r="B16" s="114" t="s">
        <v>54</v>
      </c>
      <c r="C16" s="102">
        <f>SUM(D16:F16)</f>
        <v>1.9</v>
      </c>
      <c r="D16" s="103"/>
      <c r="E16" s="103"/>
      <c r="F16" s="103">
        <v>1.9</v>
      </c>
      <c r="G16" s="103">
        <v>0</v>
      </c>
      <c r="H16" s="103">
        <v>0.9</v>
      </c>
      <c r="I16" s="103">
        <v>0.9</v>
      </c>
      <c r="J16" s="103">
        <v>0</v>
      </c>
      <c r="K16" s="103">
        <v>0.9</v>
      </c>
      <c r="M16" s="105" t="s">
        <v>54</v>
      </c>
      <c r="N16" s="104">
        <f t="shared" si="0"/>
        <v>0</v>
      </c>
      <c r="O16" s="104">
        <f t="shared" si="1"/>
        <v>0</v>
      </c>
    </row>
    <row r="17" spans="1:15" ht="38.25">
      <c r="A17" s="101" t="s">
        <v>136</v>
      </c>
      <c r="B17" s="114" t="s">
        <v>72</v>
      </c>
      <c r="C17" s="102">
        <f>SUM(D17:F17)</f>
        <v>1629.2000000000003</v>
      </c>
      <c r="D17" s="103">
        <v>1146.7</v>
      </c>
      <c r="E17" s="103">
        <v>325.1</v>
      </c>
      <c r="F17" s="103">
        <v>157.39999999999998</v>
      </c>
      <c r="G17" s="103">
        <v>114.4</v>
      </c>
      <c r="H17" s="103">
        <v>1236.8999999999999</v>
      </c>
      <c r="I17" s="103">
        <v>24.200000000000003</v>
      </c>
      <c r="J17" s="103">
        <v>2.5</v>
      </c>
      <c r="K17" s="103">
        <v>15.200000000000001</v>
      </c>
      <c r="M17" s="105" t="s">
        <v>72</v>
      </c>
      <c r="N17" s="104">
        <f t="shared" si="0"/>
        <v>0</v>
      </c>
      <c r="O17" s="104">
        <f t="shared" si="1"/>
        <v>0</v>
      </c>
    </row>
    <row r="18" spans="1:15" ht="12.75">
      <c r="A18" s="101" t="s">
        <v>137</v>
      </c>
      <c r="B18" s="114" t="s">
        <v>76</v>
      </c>
      <c r="C18" s="102">
        <f>SUM(D18:F18)</f>
        <v>12315.1</v>
      </c>
      <c r="D18" s="103">
        <v>5960.7</v>
      </c>
      <c r="E18" s="103">
        <v>5979.7</v>
      </c>
      <c r="F18" s="103">
        <v>374.70000000000005</v>
      </c>
      <c r="G18" s="103">
        <v>438.4</v>
      </c>
      <c r="H18" s="103">
        <v>8223.7</v>
      </c>
      <c r="I18" s="103">
        <v>130.1</v>
      </c>
      <c r="J18" s="103">
        <v>48.199999999999996</v>
      </c>
      <c r="K18" s="103">
        <v>130</v>
      </c>
      <c r="M18" s="105" t="s">
        <v>76</v>
      </c>
      <c r="N18" s="104">
        <f t="shared" si="0"/>
        <v>0</v>
      </c>
      <c r="O18" s="104">
        <f t="shared" si="1"/>
        <v>0</v>
      </c>
    </row>
    <row r="19" spans="1:15" ht="25.5">
      <c r="A19" s="101" t="s">
        <v>138</v>
      </c>
      <c r="B19" s="114" t="s">
        <v>86</v>
      </c>
      <c r="C19" s="102">
        <f>SUM(D19:F19)</f>
        <v>3.5</v>
      </c>
      <c r="D19" s="103"/>
      <c r="E19" s="103">
        <v>3.5</v>
      </c>
      <c r="F19" s="103"/>
      <c r="G19" s="103"/>
      <c r="H19" s="103">
        <v>3.5</v>
      </c>
      <c r="I19" s="103"/>
      <c r="J19" s="103"/>
      <c r="K19" s="103"/>
      <c r="M19" s="105" t="s">
        <v>86</v>
      </c>
      <c r="N19" s="104">
        <f t="shared" si="0"/>
        <v>0</v>
      </c>
      <c r="O19" s="104">
        <f t="shared" si="1"/>
        <v>0</v>
      </c>
    </row>
    <row r="20" spans="1:15" ht="12.75">
      <c r="A20" s="101" t="s">
        <v>139</v>
      </c>
      <c r="B20" s="114" t="s">
        <v>94</v>
      </c>
      <c r="C20" s="102">
        <f>SUM(D20:F20)</f>
        <v>26.9</v>
      </c>
      <c r="D20" s="103"/>
      <c r="E20" s="103">
        <v>26.9</v>
      </c>
      <c r="F20" s="103"/>
      <c r="G20" s="103"/>
      <c r="H20" s="103">
        <v>26.9</v>
      </c>
      <c r="I20" s="103"/>
      <c r="J20" s="103"/>
      <c r="K20" s="103"/>
      <c r="M20" s="105" t="s">
        <v>94</v>
      </c>
      <c r="N20" s="104">
        <f t="shared" si="0"/>
        <v>0</v>
      </c>
      <c r="O20" s="104">
        <f t="shared" si="1"/>
        <v>0</v>
      </c>
    </row>
    <row r="21" spans="1:15" ht="12.75">
      <c r="A21" s="101" t="s">
        <v>140</v>
      </c>
      <c r="B21" s="114" t="s">
        <v>96</v>
      </c>
      <c r="C21" s="102">
        <f>SUM(D21:F21)</f>
        <v>11.299999999999999</v>
      </c>
      <c r="D21" s="103">
        <v>0.7</v>
      </c>
      <c r="E21" s="103">
        <v>10.6</v>
      </c>
      <c r="F21" s="103"/>
      <c r="G21" s="103">
        <v>0</v>
      </c>
      <c r="H21" s="103"/>
      <c r="I21" s="103"/>
      <c r="J21" s="103"/>
      <c r="K21" s="103"/>
      <c r="M21" s="105" t="s">
        <v>96</v>
      </c>
      <c r="N21" s="104">
        <f t="shared" si="0"/>
        <v>0</v>
      </c>
      <c r="O21" s="104">
        <f t="shared" si="1"/>
        <v>0</v>
      </c>
    </row>
    <row r="22" spans="1:15" ht="12.75">
      <c r="A22" s="120" t="s">
        <v>141</v>
      </c>
      <c r="B22" s="121" t="s">
        <v>97</v>
      </c>
      <c r="C22" s="102">
        <f>SUM(C14,C16:C21)</f>
        <v>14126.8</v>
      </c>
      <c r="D22" s="102">
        <f>SUM(D14,D16:D21)</f>
        <v>7115</v>
      </c>
      <c r="E22" s="102">
        <f>SUM(E14,E16:E21)</f>
        <v>6441.7</v>
      </c>
      <c r="F22" s="102">
        <f>SUM(F14,F16:F21)</f>
        <v>570.1</v>
      </c>
      <c r="G22" s="102">
        <f>SUM(G14,G16:G21)</f>
        <v>574.8</v>
      </c>
      <c r="H22" s="102">
        <f>SUM(H14,H16:H21)</f>
        <v>9534</v>
      </c>
      <c r="I22" s="102">
        <f>SUM(I14,I16:I21)</f>
        <v>179.89999999999998</v>
      </c>
      <c r="J22" s="102">
        <f>SUM(J14,J16:J21)</f>
        <v>51.49999999999999</v>
      </c>
      <c r="K22" s="102">
        <f>SUM(K14,K16:K21)</f>
        <v>170.8</v>
      </c>
      <c r="M22" s="105" t="s">
        <v>97</v>
      </c>
      <c r="N22" s="104">
        <f t="shared" si="0"/>
        <v>0</v>
      </c>
      <c r="O22" s="104">
        <f t="shared" si="1"/>
        <v>0</v>
      </c>
    </row>
    <row r="23" ht="12.75">
      <c r="E23" s="106"/>
    </row>
    <row r="24" spans="1:22" ht="15.75" customHeight="1">
      <c r="A24" s="107" t="s">
        <v>45</v>
      </c>
      <c r="B24" s="107"/>
      <c r="F24" s="128" t="s">
        <v>169</v>
      </c>
      <c r="G24" s="128"/>
      <c r="I24" s="108"/>
      <c r="J24" s="117"/>
      <c r="K24" s="117"/>
      <c r="M24" s="153" t="s">
        <v>52</v>
      </c>
      <c r="N24" s="154"/>
      <c r="O24" s="154"/>
      <c r="P24" s="154"/>
      <c r="Q24" s="154"/>
      <c r="R24" s="154"/>
      <c r="S24" s="154"/>
      <c r="T24" s="154"/>
      <c r="U24" s="154"/>
      <c r="V24" s="155"/>
    </row>
    <row r="25" spans="6:22" ht="12.75">
      <c r="F25" s="130" t="s">
        <v>31</v>
      </c>
      <c r="G25" s="130"/>
      <c r="I25" s="109" t="s">
        <v>32</v>
      </c>
      <c r="J25" s="118"/>
      <c r="K25" s="118"/>
      <c r="M25" s="99" t="s">
        <v>142</v>
      </c>
      <c r="N25" s="100" t="s">
        <v>150</v>
      </c>
      <c r="O25" s="100" t="s">
        <v>151</v>
      </c>
      <c r="P25" s="100" t="s">
        <v>152</v>
      </c>
      <c r="Q25" s="100" t="s">
        <v>153</v>
      </c>
      <c r="R25" s="100" t="s">
        <v>154</v>
      </c>
      <c r="S25" s="100" t="s">
        <v>155</v>
      </c>
      <c r="T25" s="100" t="s">
        <v>156</v>
      </c>
      <c r="U25" s="100" t="s">
        <v>157</v>
      </c>
      <c r="V25" s="100" t="s">
        <v>158</v>
      </c>
    </row>
    <row r="26" spans="1:22" ht="36.75" customHeight="1">
      <c r="A26" s="131" t="s">
        <v>143</v>
      </c>
      <c r="B26" s="131"/>
      <c r="C26" s="128" t="s">
        <v>171</v>
      </c>
      <c r="D26" s="128"/>
      <c r="F26" s="128" t="s">
        <v>170</v>
      </c>
      <c r="G26" s="128"/>
      <c r="I26" s="108"/>
      <c r="J26" s="117"/>
      <c r="K26" s="117"/>
      <c r="M26" s="100" t="s">
        <v>144</v>
      </c>
      <c r="N26" s="104">
        <f>IF(C14&gt;=C15,0,C14-C15)</f>
        <v>0</v>
      </c>
      <c r="O26" s="104">
        <f aca="true" t="shared" si="2" ref="O26:V26">IF(D14&gt;=D15,0,D14-D15)</f>
        <v>0</v>
      </c>
      <c r="P26" s="104">
        <f t="shared" si="2"/>
        <v>0</v>
      </c>
      <c r="Q26" s="104">
        <f t="shared" si="2"/>
        <v>0</v>
      </c>
      <c r="R26" s="104">
        <f t="shared" si="2"/>
        <v>0</v>
      </c>
      <c r="S26" s="104">
        <f t="shared" si="2"/>
        <v>0</v>
      </c>
      <c r="T26" s="104">
        <f t="shared" si="2"/>
        <v>0</v>
      </c>
      <c r="U26" s="104">
        <f t="shared" si="2"/>
        <v>0</v>
      </c>
      <c r="V26" s="104">
        <f t="shared" si="2"/>
        <v>0</v>
      </c>
    </row>
    <row r="27" spans="2:11" ht="12.75">
      <c r="B27" s="110"/>
      <c r="C27" s="150" t="s">
        <v>33</v>
      </c>
      <c r="D27" s="150"/>
      <c r="F27" s="130" t="s">
        <v>31</v>
      </c>
      <c r="G27" s="130"/>
      <c r="I27" s="111" t="s">
        <v>32</v>
      </c>
      <c r="J27" s="119"/>
      <c r="K27" s="119"/>
    </row>
    <row r="28" spans="3:14" ht="19.5" customHeight="1">
      <c r="C28" s="128" t="s">
        <v>172</v>
      </c>
      <c r="D28" s="128"/>
      <c r="F28" s="128" t="s">
        <v>173</v>
      </c>
      <c r="G28" s="128"/>
      <c r="H28"/>
      <c r="I28"/>
      <c r="J28"/>
      <c r="K28"/>
      <c r="M28"/>
      <c r="N28"/>
    </row>
    <row r="29" spans="3:14" ht="26.25" customHeight="1">
      <c r="C29" s="129" t="s">
        <v>34</v>
      </c>
      <c r="D29" s="129"/>
      <c r="F29" s="129" t="s">
        <v>51</v>
      </c>
      <c r="G29" s="129"/>
      <c r="H29"/>
      <c r="I29"/>
      <c r="J29"/>
      <c r="K29"/>
      <c r="M29"/>
      <c r="N29"/>
    </row>
    <row r="30" spans="13:14" ht="27.75" customHeight="1">
      <c r="M30"/>
      <c r="N30"/>
    </row>
    <row r="31" ht="12.75" customHeight="1"/>
  </sheetData>
  <sheetProtection sheet="1" objects="1" scenarios="1"/>
  <mergeCells count="30">
    <mergeCell ref="M12:O12"/>
    <mergeCell ref="A10:A12"/>
    <mergeCell ref="B10:B12"/>
    <mergeCell ref="C10:H10"/>
    <mergeCell ref="I10:K10"/>
    <mergeCell ref="C11:C12"/>
    <mergeCell ref="K11:K12"/>
    <mergeCell ref="I11:I12"/>
    <mergeCell ref="J11:J12"/>
    <mergeCell ref="G11:G12"/>
    <mergeCell ref="H11:H12"/>
    <mergeCell ref="F24:G24"/>
    <mergeCell ref="M24:V24"/>
    <mergeCell ref="C28:D28"/>
    <mergeCell ref="C29:D29"/>
    <mergeCell ref="A2:K2"/>
    <mergeCell ref="F28:G28"/>
    <mergeCell ref="F29:G29"/>
    <mergeCell ref="F4:G4"/>
    <mergeCell ref="C5:J5"/>
    <mergeCell ref="F25:G25"/>
    <mergeCell ref="A26:B26"/>
    <mergeCell ref="C26:D26"/>
    <mergeCell ref="C6:J6"/>
    <mergeCell ref="C27:D27"/>
    <mergeCell ref="F27:G27"/>
    <mergeCell ref="C8:J8"/>
    <mergeCell ref="D11:F11"/>
    <mergeCell ref="C7:J7"/>
    <mergeCell ref="F26:G26"/>
  </mergeCells>
  <dataValidations count="4">
    <dataValidation allowBlank="1" prompt="Выберите или введите наименование лесничества" sqref="C7:J7"/>
    <dataValidation allowBlank="1" prompt="Выберите наименование организации" errorTitle="ОШИБКА!" error="Воспользуйтесь выпадающим списком" sqref="C5:J5"/>
    <dataValidation allowBlank="1" showInputMessage="1" showErrorMessage="1" prompt="Выберите месяц" errorTitle="ОШИБКА!" error="Воспользуйтесь выпадающим списком" sqref="F3"/>
    <dataValidation errorStyle="information" allowBlank="1" showInputMessage="1" showErrorMessage="1" prompt="Выберите год" errorTitle="ОШИБКА!" error="Воспользуйтесь выпадающим списком" sqref="G3"/>
  </dataValidations>
  <printOptions horizontalCentered="1"/>
  <pageMargins left="0.15748031496062992" right="0.15748031496062992" top="0.3937007874015748" bottom="0.35433070866141736" header="0.2362204724409449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1.7109375" style="0" customWidth="1"/>
  </cols>
  <sheetData>
    <row r="1" ht="15">
      <c r="A1" s="167" t="s">
        <v>168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28125" style="64" customWidth="1"/>
    <col min="2" max="2" width="13.28125" style="64" customWidth="1"/>
    <col min="3" max="18" width="8.57421875" style="64" customWidth="1"/>
    <col min="19" max="16384" width="9.140625" style="64" customWidth="1"/>
  </cols>
  <sheetData>
    <row r="1" spans="1:18" ht="27" customHeight="1">
      <c r="A1" s="164" t="s">
        <v>14</v>
      </c>
      <c r="B1" s="63" t="s">
        <v>15</v>
      </c>
      <c r="C1" s="164" t="s">
        <v>16</v>
      </c>
      <c r="D1" s="164"/>
      <c r="E1" s="164" t="s">
        <v>17</v>
      </c>
      <c r="F1" s="164"/>
      <c r="G1" s="164" t="s">
        <v>18</v>
      </c>
      <c r="H1" s="164"/>
      <c r="I1" s="164" t="s">
        <v>19</v>
      </c>
      <c r="J1" s="164"/>
      <c r="K1" s="164" t="s">
        <v>20</v>
      </c>
      <c r="L1" s="164"/>
      <c r="M1" s="164" t="s">
        <v>21</v>
      </c>
      <c r="N1" s="164"/>
      <c r="O1" s="164" t="s">
        <v>22</v>
      </c>
      <c r="P1" s="164"/>
      <c r="Q1" s="164" t="s">
        <v>23</v>
      </c>
      <c r="R1" s="164"/>
    </row>
    <row r="2" spans="1:18" ht="12.75">
      <c r="A2" s="164"/>
      <c r="B2" s="63" t="s">
        <v>24</v>
      </c>
      <c r="C2" s="63" t="s">
        <v>25</v>
      </c>
      <c r="D2" s="63" t="s">
        <v>26</v>
      </c>
      <c r="E2" s="63" t="s">
        <v>25</v>
      </c>
      <c r="F2" s="63" t="s">
        <v>26</v>
      </c>
      <c r="G2" s="63" t="s">
        <v>25</v>
      </c>
      <c r="H2" s="63" t="s">
        <v>26</v>
      </c>
      <c r="I2" s="63" t="s">
        <v>25</v>
      </c>
      <c r="J2" s="63" t="s">
        <v>26</v>
      </c>
      <c r="K2" s="63" t="s">
        <v>25</v>
      </c>
      <c r="L2" s="63" t="s">
        <v>26</v>
      </c>
      <c r="M2" s="63" t="s">
        <v>25</v>
      </c>
      <c r="N2" s="63" t="s">
        <v>26</v>
      </c>
      <c r="O2" s="63" t="s">
        <v>25</v>
      </c>
      <c r="P2" s="63" t="s">
        <v>26</v>
      </c>
      <c r="Q2" s="63" t="s">
        <v>25</v>
      </c>
      <c r="R2" s="63" t="s">
        <v>26</v>
      </c>
    </row>
    <row r="3" spans="1:14" ht="12.75">
      <c r="A3" s="65" t="s">
        <v>148</v>
      </c>
      <c r="B3" s="66">
        <v>1</v>
      </c>
      <c r="E3" s="64">
        <v>10</v>
      </c>
      <c r="F3" s="64">
        <v>1</v>
      </c>
      <c r="I3" s="64">
        <v>1</v>
      </c>
      <c r="J3" s="64">
        <v>3</v>
      </c>
      <c r="K3" s="64">
        <v>12</v>
      </c>
      <c r="L3" s="64">
        <v>1</v>
      </c>
      <c r="M3" s="64">
        <v>1</v>
      </c>
      <c r="N3" s="6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M15" sqref="M15"/>
    </sheetView>
  </sheetViews>
  <sheetFormatPr defaultColWidth="9.140625" defaultRowHeight="15"/>
  <cols>
    <col min="1" max="1" width="9.421875" style="51" customWidth="1"/>
    <col min="2" max="2" width="26.00390625" style="51" customWidth="1"/>
    <col min="3" max="3" width="14.57421875" style="51" customWidth="1"/>
    <col min="4" max="4" width="9.7109375" style="52" customWidth="1"/>
    <col min="5" max="5" width="3.421875" style="53" customWidth="1"/>
    <col min="6" max="10" width="3.00390625" style="53" customWidth="1"/>
    <col min="11" max="11" width="4.00390625" style="53" customWidth="1"/>
    <col min="12" max="12" width="3.140625" style="53" customWidth="1"/>
    <col min="13" max="13" width="3.00390625" style="53" customWidth="1"/>
    <col min="14" max="14" width="2.7109375" style="53" customWidth="1"/>
    <col min="15" max="16" width="4.00390625" style="53" bestFit="1" customWidth="1"/>
    <col min="17" max="18" width="3.00390625" style="53" customWidth="1"/>
    <col min="19" max="19" width="2.7109375" style="53" customWidth="1"/>
    <col min="20" max="20" width="4.00390625" style="53" customWidth="1"/>
    <col min="21" max="21" width="4.00390625" style="53" bestFit="1" customWidth="1"/>
    <col min="22" max="22" width="3.00390625" style="53" customWidth="1"/>
    <col min="23" max="23" width="4.00390625" style="53" customWidth="1"/>
    <col min="24" max="24" width="4.00390625" style="53" bestFit="1" customWidth="1"/>
    <col min="25" max="25" width="4.00390625" style="53" customWidth="1"/>
    <col min="26" max="26" width="4.00390625" style="53" bestFit="1" customWidth="1"/>
    <col min="27" max="27" width="3.00390625" style="53" customWidth="1"/>
    <col min="28" max="28" width="4.00390625" style="53" customWidth="1"/>
    <col min="29" max="29" width="4.00390625" style="53" bestFit="1" customWidth="1"/>
    <col min="30" max="30" width="4.00390625" style="53" customWidth="1"/>
    <col min="31" max="31" width="4.00390625" style="53" bestFit="1" customWidth="1"/>
    <col min="32" max="32" width="2.57421875" style="53" customWidth="1"/>
    <col min="33" max="33" width="4.00390625" style="53" customWidth="1"/>
    <col min="34" max="34" width="4.00390625" style="53" bestFit="1" customWidth="1"/>
    <col min="35" max="35" width="4.00390625" style="53" customWidth="1"/>
    <col min="36" max="36" width="4.00390625" style="53" bestFit="1" customWidth="1"/>
    <col min="37" max="37" width="2.57421875" style="53" customWidth="1"/>
    <col min="38" max="38" width="4.00390625" style="53" customWidth="1"/>
    <col min="39" max="39" width="4.00390625" style="53" bestFit="1" customWidth="1"/>
    <col min="40" max="40" width="4.00390625" style="53" customWidth="1"/>
    <col min="41" max="41" width="4.00390625" style="53" bestFit="1" customWidth="1"/>
    <col min="42" max="42" width="2.7109375" style="53" customWidth="1"/>
    <col min="43" max="43" width="3.8515625" style="53" customWidth="1"/>
    <col min="44" max="44" width="4.00390625" style="53" bestFit="1" customWidth="1"/>
    <col min="45" max="45" width="4.00390625" style="53" customWidth="1"/>
    <col min="46" max="46" width="4.00390625" style="53" bestFit="1" customWidth="1"/>
    <col min="47" max="47" width="3.140625" style="53" customWidth="1"/>
    <col min="48" max="48" width="4.00390625" style="53" customWidth="1"/>
    <col min="49" max="49" width="4.00390625" style="53" bestFit="1" customWidth="1"/>
    <col min="50" max="50" width="4.00390625" style="53" customWidth="1"/>
    <col min="51" max="51" width="4.00390625" style="53" bestFit="1" customWidth="1"/>
    <col min="52" max="52" width="2.8515625" style="53" customWidth="1"/>
    <col min="53" max="53" width="4.00390625" style="53" customWidth="1"/>
    <col min="54" max="54" width="2.00390625" style="53" customWidth="1"/>
    <col min="55" max="55" width="4.00390625" style="53" customWidth="1"/>
    <col min="56" max="56" width="2.28125" style="53" bestFit="1" customWidth="1"/>
    <col min="57" max="57" width="2.00390625" style="53" customWidth="1"/>
    <col min="58" max="58" width="4.00390625" style="53" customWidth="1"/>
    <col min="59" max="59" width="2.00390625" style="53" customWidth="1"/>
    <col min="60" max="60" width="4.00390625" style="53" customWidth="1"/>
    <col min="61" max="61" width="2.28125" style="53" bestFit="1" customWidth="1"/>
    <col min="62" max="62" width="2.00390625" style="53" customWidth="1"/>
    <col min="63" max="63" width="4.00390625" style="53" customWidth="1"/>
    <col min="64" max="64" width="2.00390625" style="53" customWidth="1"/>
    <col min="65" max="65" width="4.00390625" style="53" customWidth="1"/>
    <col min="66" max="66" width="2.28125" style="53" bestFit="1" customWidth="1"/>
    <col min="67" max="67" width="2.00390625" style="53" customWidth="1"/>
    <col min="68" max="68" width="4.00390625" style="53" customWidth="1"/>
    <col min="69" max="69" width="2.00390625" style="53" customWidth="1"/>
    <col min="70" max="70" width="4.00390625" style="53" customWidth="1"/>
    <col min="71" max="72" width="2.00390625" style="53" customWidth="1"/>
    <col min="73" max="73" width="4.00390625" style="53" customWidth="1"/>
    <col min="74" max="74" width="2.00390625" style="53" customWidth="1"/>
    <col min="75" max="75" width="4.00390625" style="53" customWidth="1"/>
    <col min="76" max="77" width="2.00390625" style="53" customWidth="1"/>
    <col min="78" max="78" width="4.00390625" style="53" customWidth="1"/>
    <col min="79" max="79" width="2.00390625" style="53" customWidth="1"/>
    <col min="80" max="80" width="4.00390625" style="53" customWidth="1"/>
    <col min="81" max="81" width="2.00390625" style="53" customWidth="1"/>
    <col min="82" max="16384" width="9.140625" style="53" customWidth="1"/>
  </cols>
  <sheetData>
    <row r="1" spans="1:81" s="50" customFormat="1" ht="51.75" customHeight="1">
      <c r="A1" s="47" t="s">
        <v>0</v>
      </c>
      <c r="B1" s="47" t="s">
        <v>1</v>
      </c>
      <c r="C1" s="47" t="s">
        <v>2</v>
      </c>
      <c r="D1" s="48" t="s">
        <v>13</v>
      </c>
      <c r="E1" s="165" t="s">
        <v>3</v>
      </c>
      <c r="F1" s="165"/>
      <c r="G1" s="165" t="s">
        <v>4</v>
      </c>
      <c r="H1" s="165"/>
      <c r="I1" s="165" t="s">
        <v>5</v>
      </c>
      <c r="J1" s="165"/>
      <c r="K1" s="49" t="s">
        <v>6</v>
      </c>
      <c r="L1" s="49" t="s">
        <v>7</v>
      </c>
      <c r="M1" s="50" t="s">
        <v>8</v>
      </c>
      <c r="N1" s="50" t="s">
        <v>9</v>
      </c>
      <c r="O1" s="50" t="s">
        <v>10</v>
      </c>
      <c r="P1" s="50" t="s">
        <v>9</v>
      </c>
      <c r="Q1" s="49" t="s">
        <v>7</v>
      </c>
      <c r="R1" s="50" t="s">
        <v>8</v>
      </c>
      <c r="S1" s="50" t="s">
        <v>9</v>
      </c>
      <c r="T1" s="50" t="s">
        <v>10</v>
      </c>
      <c r="U1" s="50" t="s">
        <v>9</v>
      </c>
      <c r="V1" s="49" t="s">
        <v>7</v>
      </c>
      <c r="W1" s="50" t="s">
        <v>8</v>
      </c>
      <c r="X1" s="50" t="s">
        <v>9</v>
      </c>
      <c r="Y1" s="50" t="s">
        <v>10</v>
      </c>
      <c r="Z1" s="50" t="s">
        <v>9</v>
      </c>
      <c r="AA1" s="49" t="s">
        <v>7</v>
      </c>
      <c r="AB1" s="50" t="s">
        <v>8</v>
      </c>
      <c r="AC1" s="50" t="s">
        <v>9</v>
      </c>
      <c r="AD1" s="50" t="s">
        <v>10</v>
      </c>
      <c r="AE1" s="50" t="s">
        <v>9</v>
      </c>
      <c r="AF1" s="49" t="s">
        <v>7</v>
      </c>
      <c r="AG1" s="50" t="s">
        <v>8</v>
      </c>
      <c r="AH1" s="50" t="s">
        <v>9</v>
      </c>
      <c r="AI1" s="50" t="s">
        <v>10</v>
      </c>
      <c r="AJ1" s="50" t="s">
        <v>9</v>
      </c>
      <c r="AK1" s="49" t="s">
        <v>7</v>
      </c>
      <c r="AL1" s="50" t="s">
        <v>8</v>
      </c>
      <c r="AM1" s="50" t="s">
        <v>9</v>
      </c>
      <c r="AN1" s="50" t="s">
        <v>10</v>
      </c>
      <c r="AO1" s="50" t="s">
        <v>9</v>
      </c>
      <c r="AP1" s="49" t="s">
        <v>7</v>
      </c>
      <c r="AQ1" s="50" t="s">
        <v>8</v>
      </c>
      <c r="AR1" s="50" t="s">
        <v>9</v>
      </c>
      <c r="AS1" s="50" t="s">
        <v>10</v>
      </c>
      <c r="AT1" s="50" t="s">
        <v>9</v>
      </c>
      <c r="AU1" s="49" t="s">
        <v>7</v>
      </c>
      <c r="AV1" s="50" t="s">
        <v>8</v>
      </c>
      <c r="AW1" s="50" t="s">
        <v>9</v>
      </c>
      <c r="AX1" s="50" t="s">
        <v>10</v>
      </c>
      <c r="AY1" s="50" t="s">
        <v>9</v>
      </c>
      <c r="AZ1" s="49" t="s">
        <v>7</v>
      </c>
      <c r="BA1" s="50" t="s">
        <v>8</v>
      </c>
      <c r="BB1" s="50" t="s">
        <v>9</v>
      </c>
      <c r="BC1" s="50" t="s">
        <v>10</v>
      </c>
      <c r="BD1" s="50" t="s">
        <v>9</v>
      </c>
      <c r="BE1" s="49" t="s">
        <v>7</v>
      </c>
      <c r="BF1" s="50" t="s">
        <v>8</v>
      </c>
      <c r="BG1" s="50" t="s">
        <v>9</v>
      </c>
      <c r="BH1" s="50" t="s">
        <v>10</v>
      </c>
      <c r="BI1" s="50" t="s">
        <v>9</v>
      </c>
      <c r="BJ1" s="49" t="s">
        <v>7</v>
      </c>
      <c r="BK1" s="50" t="s">
        <v>8</v>
      </c>
      <c r="BL1" s="50" t="s">
        <v>9</v>
      </c>
      <c r="BM1" s="50" t="s">
        <v>10</v>
      </c>
      <c r="BN1" s="50" t="s">
        <v>9</v>
      </c>
      <c r="BO1" s="49" t="s">
        <v>7</v>
      </c>
      <c r="BP1" s="50" t="s">
        <v>8</v>
      </c>
      <c r="BQ1" s="50" t="s">
        <v>9</v>
      </c>
      <c r="BR1" s="50" t="s">
        <v>10</v>
      </c>
      <c r="BS1" s="50" t="s">
        <v>9</v>
      </c>
      <c r="BT1" s="49" t="s">
        <v>7</v>
      </c>
      <c r="BU1" s="50" t="s">
        <v>8</v>
      </c>
      <c r="BV1" s="50" t="s">
        <v>9</v>
      </c>
      <c r="BW1" s="50" t="s">
        <v>10</v>
      </c>
      <c r="BX1" s="50" t="s">
        <v>9</v>
      </c>
      <c r="BY1" s="49" t="s">
        <v>7</v>
      </c>
      <c r="BZ1" s="50" t="s">
        <v>8</v>
      </c>
      <c r="CA1" s="50" t="s">
        <v>9</v>
      </c>
      <c r="CB1" s="50" t="s">
        <v>10</v>
      </c>
      <c r="CC1" s="50" t="s">
        <v>9</v>
      </c>
    </row>
    <row r="2" spans="1:16" ht="12">
      <c r="A2" s="61" t="s">
        <v>146</v>
      </c>
      <c r="B2" s="62" t="s">
        <v>49</v>
      </c>
      <c r="C2" s="61" t="s">
        <v>148</v>
      </c>
      <c r="D2" s="52">
        <v>7</v>
      </c>
      <c r="E2" s="53">
        <v>3</v>
      </c>
      <c r="F2" s="53">
        <v>1</v>
      </c>
      <c r="G2" s="53">
        <v>1</v>
      </c>
      <c r="H2" s="53">
        <v>1</v>
      </c>
      <c r="K2" s="53">
        <v>1</v>
      </c>
      <c r="L2" s="53">
        <v>1</v>
      </c>
      <c r="M2" s="53">
        <v>3</v>
      </c>
      <c r="N2" s="53">
        <v>19</v>
      </c>
      <c r="O2" s="53">
        <v>8</v>
      </c>
      <c r="P2" s="53">
        <v>48</v>
      </c>
    </row>
    <row r="3" spans="1:16" ht="12">
      <c r="A3" s="61" t="s">
        <v>147</v>
      </c>
      <c r="B3" s="62" t="s">
        <v>49</v>
      </c>
      <c r="C3" s="61" t="s">
        <v>149</v>
      </c>
      <c r="D3" s="52">
        <v>7</v>
      </c>
      <c r="E3" s="53">
        <v>3</v>
      </c>
      <c r="F3" s="53">
        <v>1</v>
      </c>
      <c r="G3" s="53">
        <v>1</v>
      </c>
      <c r="H3" s="53">
        <v>1</v>
      </c>
      <c r="J3" s="112"/>
      <c r="K3" s="53">
        <v>1</v>
      </c>
      <c r="L3" s="53">
        <v>1</v>
      </c>
      <c r="M3" s="53">
        <v>3</v>
      </c>
      <c r="N3" s="53">
        <v>14</v>
      </c>
      <c r="O3" s="53">
        <v>11</v>
      </c>
      <c r="P3" s="53">
        <v>22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7" bestFit="1" customWidth="1"/>
    <col min="2" max="3" width="26.140625" style="57" bestFit="1" customWidth="1"/>
    <col min="4" max="4" width="27.140625" style="55" bestFit="1" customWidth="1"/>
    <col min="5" max="6" width="26.140625" style="55" bestFit="1" customWidth="1"/>
    <col min="7" max="16384" width="9.140625" style="55" customWidth="1"/>
  </cols>
  <sheetData>
    <row r="1" spans="1:3" ht="12.75">
      <c r="A1" s="54">
        <f>COUNTIF(A3:A1000,"*Ошибка*")</f>
        <v>0</v>
      </c>
      <c r="B1" s="54">
        <f>COUNTIF(B3:B1000,"*Ошибка*")</f>
        <v>0</v>
      </c>
      <c r="C1" s="54">
        <f>COUNTIF(C3:C1000,"*Ошибка*")</f>
        <v>0</v>
      </c>
    </row>
    <row r="2" spans="1:6" ht="12.75">
      <c r="A2" s="56"/>
      <c r="B2" s="56"/>
      <c r="C2" s="56"/>
      <c r="D2" s="56"/>
      <c r="E2" s="56"/>
      <c r="F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5" bestFit="1" customWidth="1"/>
    <col min="2" max="2" width="26.140625" style="55" bestFit="1" customWidth="1"/>
    <col min="3" max="16384" width="9.140625" style="55" customWidth="1"/>
  </cols>
  <sheetData>
    <row r="2" spans="1:2" ht="12.75">
      <c r="A2" s="56"/>
      <c r="B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58" bestFit="1" customWidth="1"/>
    <col min="2" max="2" width="9.140625" style="59" customWidth="1"/>
    <col min="3" max="3" width="9.140625" style="60" customWidth="1"/>
    <col min="4" max="8" width="18.28125" style="60" customWidth="1"/>
    <col min="9" max="12" width="20.421875" style="60" customWidth="1"/>
    <col min="13" max="16384" width="9.140625" style="60" customWidth="1"/>
  </cols>
  <sheetData>
    <row r="1" spans="1:2" ht="25.5">
      <c r="A1" s="58" t="s">
        <v>11</v>
      </c>
      <c r="B1" s="59">
        <v>10</v>
      </c>
    </row>
    <row r="2" spans="1:2" ht="25.5">
      <c r="A2" s="58" t="s">
        <v>12</v>
      </c>
      <c r="B2" s="5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2017-06-19T13:44:32Z</cp:lastPrinted>
  <dcterms:created xsi:type="dcterms:W3CDTF">2006-09-28T05:33:49Z</dcterms:created>
  <dcterms:modified xsi:type="dcterms:W3CDTF">2019-07-16T11:10:08Z</dcterms:modified>
  <cp:category/>
  <cp:version/>
  <cp:contentType/>
  <cp:contentStatus/>
</cp:coreProperties>
</file>