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<sst xmlns="http://schemas.openxmlformats.org/spreadsheetml/2006/main" count="311" uniqueCount="177">
  <si>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</si>
  <si>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</si>
  <si>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</si>
  <si>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</si>
  <si>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</si>
  <si>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</si>
  <si>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</si>
  <si>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</si>
  <si>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</si>
  <si>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</si>
  <si>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</si>
  <si>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</si>
  <si>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</si>
  <si>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</si>
  <si>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</si>
  <si>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</si>
  <si>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</si>
  <si>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</si>
  <si>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</si>
  <si>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</si>
  <si>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</si>
  <si>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</si>
  <si>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</si>
  <si>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</si>
  <si>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</si>
  <si>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</si>
  <si>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</si>
  <si>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</si>
  <si>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</si>
  <si>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</si>
  <si>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</si>
  <si>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</si>
  <si>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</si>
  <si>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</si>
  <si>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</si>
  <si>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</si>
  <si>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</si>
  <si>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</si>
  <si>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</si>
  <si>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</si>
  <si>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</si>
  <si>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</si>
  <si>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</si>
  <si>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</si>
  <si>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</si>
  <si>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</si>
  <si>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</si>
  <si>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</si>
  <si>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</si>
  <si>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</si>
  <si>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</si>
  <si>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</si>
  <si>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</si>
  <si>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</si>
  <si>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</si>
  <si>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</si>
  <si>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</si>
  <si>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</si>
  <si>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</si>
  <si>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</si>
  <si>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</si>
  <si>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</si>
  <si>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</si>
  <si>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</si>
  <si>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</si>
  <si>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</si>
  <si>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</si>
  <si>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</si>
  <si>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</si>
  <si>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</si>
  <si>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</si>
  <si>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</si>
  <si>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</si>
  <si>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</si>
  <si>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</si>
  <si>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</si>
  <si>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</si>
  <si>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</si>
  <si>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</si>
  <si>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</si>
  <si>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</si>
  <si>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</si>
  <si>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</si>
  <si>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</si>
  <si>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</si>
  <si>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</si>
  <si>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</si>
  <si>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</si>
  <si>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</si>
  <si>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</si>
  <si>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</si>
  <si>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</si>
  <si>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</si>
  <si>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</si>
  <si>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</si>
  <si>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</si>
  <si>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</si>
  <si>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</si>
  <si>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</si>
  <si>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</si>
  <si>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</si>
  <si>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</si>
  <si>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</si>
  <si>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</si>
  <si>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</si>
  <si>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</si>
  <si>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</si>
  <si>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</si>
  <si>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</si>
  <si>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</si>
  <si>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</si>
  <si>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</si>
  <si>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</si>
  <si>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</si>
  <si>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</si>
  <si>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</si>
  <si>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</si>
  <si>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</si>
  <si>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</si>
  <si>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</si>
  <si>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</si>
  <si>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</si>
  <si>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</si>
  <si>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</si>
  <si>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</si>
  <si>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</si>
  <si>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</si>
  <si>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</si>
  <si>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</si>
  <si>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</si>
  <si>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</si>
  <si>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</si>
  <si>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</si>
  <si>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</si>
  <si>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</si>
  <si>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</si>
  <si>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</si>
  <si>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</si>
  <si>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</si>
  <si>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</si>
  <si>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</si>
  <si>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</si>
  <si>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</si>
  <si>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</si>
  <si>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</si>
  <si>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</si>
  <si>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</si>
  <si>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</si>
  <si>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</si>
  <si>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</si>
  <si>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</si>
  <si>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</si>
  <si>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</si>
  <si>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</si>
  <si>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</si>
  <si>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</si>
  <si>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</si>
  <si>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</si>
  <si>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</si>
  <si>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</si>
  <si>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</si>
  <si>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</si>
  <si>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</si>
  <si>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</si>
  <si>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</si>
  <si>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гр.1&gt;гр.7</t>
  </si>
  <si>
    <t>гр.5&gt;=гр.8</t>
  </si>
  <si>
    <t>v1.1</t>
  </si>
  <si>
    <t>Липецкая обл. Управление ЛХ</t>
  </si>
  <si>
    <t>030</t>
  </si>
  <si>
    <t>Количество сведенных книг: 9.</t>
  </si>
  <si>
    <t>Божко Ю.Н.</t>
  </si>
  <si>
    <t>консультант</t>
  </si>
  <si>
    <t>Князев А.Е.</t>
  </si>
  <si>
    <t>8 (4742) 43-00-07</t>
  </si>
  <si>
    <t>15.07.2021 г.</t>
  </si>
  <si>
    <t>июнь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</si>
</sst>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172" fontId="5" fillId="4" borderId="19" xfId="9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1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169</v>
      </c>
      <c r="D1" s="67" t="s">
        <v>50</v>
      </c>
      <c r="E1" s="68" t="s">
        <v>167</v>
      </c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2" t="s">
        <v>116</v>
      </c>
      <c r="B3" s="132"/>
      <c r="C3" s="132"/>
      <c r="D3" s="132"/>
      <c r="E3" s="132"/>
      <c r="F3" s="132"/>
      <c r="G3" s="137" t="s">
        <v>117</v>
      </c>
      <c r="H3" s="137"/>
    </row>
    <row r="4" spans="1:8" ht="12.75">
      <c r="A4" s="140" t="s">
        <v>118</v>
      </c>
      <c r="B4" s="140"/>
      <c r="C4" s="140"/>
      <c r="D4" s="140"/>
      <c r="E4" s="140"/>
      <c r="F4" s="140"/>
      <c r="G4" s="138" t="s">
        <v>119</v>
      </c>
      <c r="H4" s="138"/>
    </row>
    <row r="5" spans="1:8" ht="41.25" customHeight="1">
      <c r="A5" s="131" t="s">
        <v>102</v>
      </c>
      <c r="B5" s="132"/>
      <c r="C5" s="132"/>
      <c r="D5" s="132"/>
      <c r="E5" s="132"/>
      <c r="F5" s="132"/>
      <c r="G5" s="139" t="s">
        <v>120</v>
      </c>
      <c r="H5" s="139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30" t="s">
        <v>115</v>
      </c>
      <c r="B7" s="130"/>
      <c r="C7" s="130"/>
      <c r="D7" s="130"/>
      <c r="E7" s="130"/>
      <c r="F7" s="130"/>
      <c r="G7" s="130"/>
      <c r="H7" s="130"/>
      <c r="I7" s="36"/>
    </row>
    <row r="8" spans="1:9" ht="15.75">
      <c r="A8" s="30"/>
      <c r="B8" s="25"/>
      <c r="C8" s="45" t="s">
        <v>47</v>
      </c>
      <c r="D8" s="122" t="s">
        <v>176</v>
      </c>
      <c r="E8" s="44">
        <v>2021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4" t="s">
        <v>46</v>
      </c>
      <c r="E9" s="134"/>
      <c r="F9" s="46"/>
      <c r="J9" s="1"/>
      <c r="K9" s="28"/>
    </row>
    <row r="10" spans="1:8" ht="15.75">
      <c r="A10" s="141" t="s">
        <v>168</v>
      </c>
      <c r="B10" s="141"/>
      <c r="C10" s="141"/>
      <c r="D10" s="141"/>
      <c r="E10" s="141"/>
      <c r="F10" s="141"/>
      <c r="G10" s="141"/>
      <c r="H10" s="141"/>
    </row>
    <row r="11" spans="1:8" ht="12.75">
      <c r="A11" s="129" t="s">
        <v>145</v>
      </c>
      <c r="B11" s="129"/>
      <c r="C11" s="129"/>
      <c r="D11" s="129"/>
      <c r="E11" s="129"/>
      <c r="F11" s="129"/>
      <c r="G11" s="129"/>
      <c r="H11" s="129"/>
    </row>
    <row r="12" spans="1:8" ht="15" customHeight="1">
      <c r="A12" s="133"/>
      <c r="B12" s="133"/>
      <c r="C12" s="133"/>
      <c r="D12" s="133"/>
      <c r="E12" s="133"/>
      <c r="F12" s="133"/>
      <c r="G12" s="133"/>
      <c r="H12" s="133"/>
    </row>
    <row r="13" spans="1:8" ht="12.75">
      <c r="A13" s="129" t="s">
        <v>48</v>
      </c>
      <c r="B13" s="129"/>
      <c r="C13" s="129"/>
      <c r="D13" s="129"/>
      <c r="E13" s="129"/>
      <c r="F13" s="129"/>
      <c r="G13" s="129"/>
      <c r="H13" s="129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8" t="s">
        <v>37</v>
      </c>
      <c r="B15" s="148" t="s">
        <v>28</v>
      </c>
      <c r="C15" s="149" t="s">
        <v>38</v>
      </c>
      <c r="D15" s="149"/>
      <c r="E15" s="149"/>
      <c r="F15" s="149"/>
      <c r="G15" s="149"/>
      <c r="H15" s="149"/>
      <c r="I15" s="31"/>
      <c r="J15" s="18"/>
      <c r="K15" s="18"/>
      <c r="L15" s="18"/>
    </row>
    <row r="16" spans="1:9" s="27" customFormat="1" ht="12.75">
      <c r="A16" s="136"/>
      <c r="B16" s="136"/>
      <c r="C16" s="150" t="s">
        <v>39</v>
      </c>
      <c r="D16" s="135" t="s">
        <v>40</v>
      </c>
      <c r="E16" s="135" t="s">
        <v>41</v>
      </c>
      <c r="F16" s="135" t="s">
        <v>42</v>
      </c>
      <c r="G16" s="135" t="s">
        <v>43</v>
      </c>
      <c r="H16" s="136"/>
      <c r="I16" s="12"/>
    </row>
    <row r="17" spans="1:12" s="27" customFormat="1" ht="37.5" customHeight="1">
      <c r="A17" s="136"/>
      <c r="B17" s="136"/>
      <c r="C17" s="150"/>
      <c r="D17" s="135"/>
      <c r="E17" s="135"/>
      <c r="F17" s="136"/>
      <c r="G17" s="39" t="s">
        <v>103</v>
      </c>
      <c r="H17" s="39" t="s">
        <v>44</v>
      </c>
      <c r="I17" s="33"/>
      <c r="J17" s="147" t="s">
        <v>52</v>
      </c>
      <c r="K17" s="147"/>
      <c r="L17" s="147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264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 aca="true" t="shared" si="0" ref="G19:G47">SUM(C19,D19)-SUM(E19,F19)</f>
        <v>264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264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 t="shared" si="0"/>
        <v>264</v>
      </c>
      <c r="H20" s="79">
        <f>SUM(H21:H31)</f>
        <v>0</v>
      </c>
      <c r="I20" s="33"/>
      <c r="J20" s="70" t="str">
        <f aca="true" t="shared" si="1" ref="J20:J47">B20</f>
        <v>20</v>
      </c>
      <c r="K20" s="71">
        <f aca="true" t="shared" si="2" ref="K20:K47">IF((C20+D20)&gt;=(E20+F20),0,(C20+D20)-(E20+F20))</f>
        <v>0</v>
      </c>
      <c r="L20" s="71">
        <f aca="true" t="shared" si="3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 t="shared" si="0"/>
        <v>0</v>
      </c>
      <c r="H21" s="80"/>
      <c r="I21" s="33"/>
      <c r="J21" s="70" t="str">
        <f t="shared" si="1"/>
        <v>21</v>
      </c>
      <c r="K21" s="71">
        <f t="shared" si="2"/>
        <v>0</v>
      </c>
      <c r="L21" s="71">
        <f t="shared" si="3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 t="shared" si="0"/>
        <v>0</v>
      </c>
      <c r="H22" s="80"/>
      <c r="I22" s="33"/>
      <c r="J22" s="70" t="str">
        <f t="shared" si="1"/>
        <v>22</v>
      </c>
      <c r="K22" s="71">
        <f t="shared" si="2"/>
        <v>0</v>
      </c>
      <c r="L22" s="71">
        <f t="shared" si="3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 t="shared" si="0"/>
        <v>0</v>
      </c>
      <c r="H23" s="80"/>
      <c r="I23" s="33"/>
      <c r="J23" s="70" t="str">
        <f t="shared" si="1"/>
        <v>23</v>
      </c>
      <c r="K23" s="71">
        <f t="shared" si="2"/>
        <v>0</v>
      </c>
      <c r="L23" s="71">
        <f t="shared" si="3"/>
        <v>0</v>
      </c>
    </row>
    <row r="24" spans="1:12" s="27" customFormat="1" ht="12.75">
      <c r="A24" s="72" t="s">
        <v>61</v>
      </c>
      <c r="B24" s="73" t="s">
        <v>62</v>
      </c>
      <c r="C24" s="80">
        <v>264</v>
      </c>
      <c r="D24" s="80"/>
      <c r="E24" s="80"/>
      <c r="F24" s="80"/>
      <c r="G24" s="79">
        <f t="shared" si="0"/>
        <v>264</v>
      </c>
      <c r="H24" s="80"/>
      <c r="I24" s="33"/>
      <c r="J24" s="70" t="str">
        <f t="shared" si="1"/>
        <v>24</v>
      </c>
      <c r="K24" s="71">
        <f t="shared" si="2"/>
        <v>0</v>
      </c>
      <c r="L24" s="71">
        <f t="shared" si="3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 t="shared" si="0"/>
        <v>0</v>
      </c>
      <c r="H25" s="80"/>
      <c r="I25" s="33"/>
      <c r="J25" s="70" t="str">
        <f t="shared" si="1"/>
        <v>25</v>
      </c>
      <c r="K25" s="71">
        <f t="shared" si="2"/>
        <v>0</v>
      </c>
      <c r="L25" s="71">
        <f t="shared" si="3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 t="shared" si="0"/>
        <v>0</v>
      </c>
      <c r="H26" s="80"/>
      <c r="I26" s="33"/>
      <c r="J26" s="70" t="str">
        <f t="shared" si="1"/>
        <v>26</v>
      </c>
      <c r="K26" s="71">
        <f t="shared" si="2"/>
        <v>0</v>
      </c>
      <c r="L26" s="71">
        <f t="shared" si="3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 t="shared" si="0"/>
        <v>0</v>
      </c>
      <c r="H27" s="80"/>
      <c r="I27" s="33"/>
      <c r="J27" s="70" t="str">
        <f t="shared" si="1"/>
        <v>27</v>
      </c>
      <c r="K27" s="71">
        <f t="shared" si="2"/>
        <v>0</v>
      </c>
      <c r="L27" s="71">
        <f t="shared" si="3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 t="shared" si="0"/>
        <v>0</v>
      </c>
      <c r="H28" s="80"/>
      <c r="I28" s="33"/>
      <c r="J28" s="70" t="str">
        <f t="shared" si="1"/>
        <v>28</v>
      </c>
      <c r="K28" s="71">
        <f t="shared" si="2"/>
        <v>0</v>
      </c>
      <c r="L28" s="71">
        <f t="shared" si="3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 t="shared" si="0"/>
        <v>0</v>
      </c>
      <c r="H29" s="80"/>
      <c r="I29" s="33"/>
      <c r="J29" s="70" t="str">
        <f t="shared" si="1"/>
        <v>29</v>
      </c>
      <c r="K29" s="71">
        <f t="shared" si="2"/>
        <v>0</v>
      </c>
      <c r="L29" s="71">
        <f t="shared" si="3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 t="shared" si="0"/>
        <v>0</v>
      </c>
      <c r="H30" s="80"/>
      <c r="I30" s="33"/>
      <c r="J30" s="70" t="str">
        <f t="shared" si="1"/>
        <v>30</v>
      </c>
      <c r="K30" s="71">
        <f t="shared" si="2"/>
        <v>0</v>
      </c>
      <c r="L30" s="71">
        <f t="shared" si="3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 t="shared" si="0"/>
        <v>0</v>
      </c>
      <c r="H31" s="80"/>
      <c r="I31" s="33"/>
      <c r="J31" s="70" t="str">
        <f t="shared" si="1"/>
        <v>31</v>
      </c>
      <c r="K31" s="71">
        <f t="shared" si="2"/>
        <v>0</v>
      </c>
      <c r="L31" s="71">
        <f t="shared" si="3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 t="shared" si="0"/>
        <v>0</v>
      </c>
      <c r="H32" s="79">
        <f>SUM(H33:H38)</f>
        <v>0</v>
      </c>
      <c r="I32" s="33"/>
      <c r="J32" s="70" t="str">
        <f t="shared" si="1"/>
        <v>40</v>
      </c>
      <c r="K32" s="71">
        <f t="shared" si="2"/>
        <v>0</v>
      </c>
      <c r="L32" s="71">
        <f t="shared" si="3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 t="shared" si="0"/>
        <v>0</v>
      </c>
      <c r="H33" s="80"/>
      <c r="I33" s="33"/>
      <c r="J33" s="70" t="str">
        <f t="shared" si="1"/>
        <v>41</v>
      </c>
      <c r="K33" s="71">
        <f t="shared" si="2"/>
        <v>0</v>
      </c>
      <c r="L33" s="71">
        <f t="shared" si="3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 t="shared" si="0"/>
        <v>0</v>
      </c>
      <c r="H34" s="80"/>
      <c r="I34" s="33"/>
      <c r="J34" s="70" t="str">
        <f t="shared" si="1"/>
        <v>42</v>
      </c>
      <c r="K34" s="71">
        <f t="shared" si="2"/>
        <v>0</v>
      </c>
      <c r="L34" s="71">
        <f t="shared" si="3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 t="shared" si="0"/>
        <v>0</v>
      </c>
      <c r="H35" s="80"/>
      <c r="I35" s="33"/>
      <c r="J35" s="70" t="str">
        <f t="shared" si="1"/>
        <v>43</v>
      </c>
      <c r="K35" s="71">
        <f t="shared" si="2"/>
        <v>0</v>
      </c>
      <c r="L35" s="71">
        <f t="shared" si="3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 t="shared" si="0"/>
        <v>0</v>
      </c>
      <c r="H36" s="80"/>
      <c r="I36" s="33"/>
      <c r="J36" s="70" t="str">
        <f t="shared" si="1"/>
        <v>44</v>
      </c>
      <c r="K36" s="71">
        <f t="shared" si="2"/>
        <v>0</v>
      </c>
      <c r="L36" s="71">
        <f t="shared" si="3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 t="shared" si="0"/>
        <v>0</v>
      </c>
      <c r="H37" s="80"/>
      <c r="I37" s="33"/>
      <c r="J37" s="70" t="str">
        <f t="shared" si="1"/>
        <v>45</v>
      </c>
      <c r="K37" s="71">
        <f t="shared" si="2"/>
        <v>0</v>
      </c>
      <c r="L37" s="71">
        <f t="shared" si="3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 t="shared" si="0"/>
        <v>0</v>
      </c>
      <c r="H38" s="80"/>
      <c r="I38" s="33"/>
      <c r="J38" s="70" t="str">
        <f t="shared" si="1"/>
        <v>46</v>
      </c>
      <c r="K38" s="71">
        <f t="shared" si="2"/>
        <v>0</v>
      </c>
      <c r="L38" s="71">
        <f t="shared" si="3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 t="shared" si="0"/>
        <v>0</v>
      </c>
      <c r="H39" s="79">
        <f>SUM(H40:H43)</f>
        <v>0</v>
      </c>
      <c r="I39" s="33"/>
      <c r="J39" s="70" t="str">
        <f t="shared" si="1"/>
        <v>50</v>
      </c>
      <c r="K39" s="71">
        <f t="shared" si="2"/>
        <v>0</v>
      </c>
      <c r="L39" s="71">
        <f t="shared" si="3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 t="shared" si="0"/>
        <v>0</v>
      </c>
      <c r="H40" s="80"/>
      <c r="I40" s="33"/>
      <c r="J40" s="70" t="str">
        <f t="shared" si="1"/>
        <v>51</v>
      </c>
      <c r="K40" s="71">
        <f t="shared" si="2"/>
        <v>0</v>
      </c>
      <c r="L40" s="71">
        <f t="shared" si="3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 t="shared" si="0"/>
        <v>0</v>
      </c>
      <c r="H41" s="80"/>
      <c r="I41" s="33"/>
      <c r="J41" s="70" t="str">
        <f t="shared" si="1"/>
        <v>52</v>
      </c>
      <c r="K41" s="71">
        <f t="shared" si="2"/>
        <v>0</v>
      </c>
      <c r="L41" s="71">
        <f t="shared" si="3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 t="shared" si="0"/>
        <v>0</v>
      </c>
      <c r="H42" s="80"/>
      <c r="I42" s="33"/>
      <c r="J42" s="70" t="str">
        <f t="shared" si="1"/>
        <v>53</v>
      </c>
      <c r="K42" s="71">
        <f t="shared" si="2"/>
        <v>0</v>
      </c>
      <c r="L42" s="71">
        <f t="shared" si="3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 t="shared" si="0"/>
        <v>0</v>
      </c>
      <c r="H43" s="80"/>
      <c r="I43" s="33"/>
      <c r="J43" s="70" t="str">
        <f t="shared" si="1"/>
        <v>54</v>
      </c>
      <c r="K43" s="71">
        <f t="shared" si="2"/>
        <v>0</v>
      </c>
      <c r="L43" s="71">
        <f t="shared" si="3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10998</v>
      </c>
      <c r="D44" s="79">
        <f>SUM(D45:D46)</f>
        <v>90</v>
      </c>
      <c r="E44" s="79">
        <f>SUM(E45:E46)</f>
        <v>655</v>
      </c>
      <c r="F44" s="79">
        <f>SUM(F45:F46)</f>
        <v>965.3</v>
      </c>
      <c r="G44" s="78">
        <f t="shared" si="0"/>
        <v>9467.7</v>
      </c>
      <c r="H44" s="79">
        <f>SUM(H45:H46)</f>
        <v>4011</v>
      </c>
      <c r="I44" s="33"/>
      <c r="J44" s="70" t="str">
        <f t="shared" si="1"/>
        <v>60</v>
      </c>
      <c r="K44" s="71">
        <f t="shared" si="2"/>
        <v>0</v>
      </c>
      <c r="L44" s="71">
        <f t="shared" si="3"/>
        <v>0</v>
      </c>
    </row>
    <row r="45" spans="1:12" s="27" customFormat="1" ht="25.5">
      <c r="A45" s="72" t="s">
        <v>114</v>
      </c>
      <c r="B45" s="73" t="s">
        <v>95</v>
      </c>
      <c r="C45" s="80">
        <v>4958</v>
      </c>
      <c r="D45" s="80">
        <v>81</v>
      </c>
      <c r="E45" s="80">
        <v>526</v>
      </c>
      <c r="F45" s="80">
        <v>322.3</v>
      </c>
      <c r="G45" s="79">
        <f t="shared" si="0"/>
        <v>4190.7</v>
      </c>
      <c r="H45" s="80">
        <v>739</v>
      </c>
      <c r="I45" s="33"/>
      <c r="J45" s="70" t="str">
        <f t="shared" si="1"/>
        <v>61</v>
      </c>
      <c r="K45" s="71">
        <f t="shared" si="2"/>
        <v>0</v>
      </c>
      <c r="L45" s="71">
        <f t="shared" si="3"/>
        <v>0</v>
      </c>
    </row>
    <row r="46" spans="1:12" s="27" customFormat="1" ht="12.75">
      <c r="A46" s="72" t="s">
        <v>73</v>
      </c>
      <c r="B46" s="73" t="s">
        <v>110</v>
      </c>
      <c r="C46" s="80">
        <v>6040</v>
      </c>
      <c r="D46" s="80">
        <v>9</v>
      </c>
      <c r="E46" s="80">
        <v>129</v>
      </c>
      <c r="F46" s="80">
        <v>643</v>
      </c>
      <c r="G46" s="79">
        <f t="shared" si="0"/>
        <v>5277</v>
      </c>
      <c r="H46" s="80">
        <v>3272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11262</v>
      </c>
      <c r="D47" s="78">
        <f>SUM(D19,D44)</f>
        <v>90</v>
      </c>
      <c r="E47" s="78">
        <f>SUM(E19,E44)</f>
        <v>655</v>
      </c>
      <c r="F47" s="78">
        <f>SUM(F19,F44)</f>
        <v>965.3</v>
      </c>
      <c r="G47" s="78">
        <f t="shared" si="0"/>
        <v>9731.7</v>
      </c>
      <c r="H47" s="78">
        <f>SUM(H19,H44)</f>
        <v>4011</v>
      </c>
      <c r="I47" s="33"/>
      <c r="J47" s="70" t="str">
        <f t="shared" si="1"/>
        <v>70</v>
      </c>
      <c r="K47" s="71">
        <f t="shared" si="2"/>
        <v>0</v>
      </c>
      <c r="L47" s="71">
        <f t="shared" si="3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4" t="s">
        <v>171</v>
      </c>
      <c r="G50" s="144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6" t="s">
        <v>31</v>
      </c>
      <c r="G51" s="146"/>
      <c r="H51" s="109" t="s">
        <v>32</v>
      </c>
      <c r="I51" s="118"/>
      <c r="J51" s="118"/>
    </row>
    <row r="52" spans="1:10" ht="29.25" customHeight="1">
      <c r="A52" s="142" t="s">
        <v>143</v>
      </c>
      <c r="B52" s="142"/>
      <c r="C52" s="143" t="s">
        <v>172</v>
      </c>
      <c r="D52" s="143"/>
      <c r="E52" s="84"/>
      <c r="F52" s="144" t="s">
        <v>173</v>
      </c>
      <c r="G52" s="144"/>
      <c r="H52" s="108"/>
      <c r="I52" s="117"/>
      <c r="J52" s="117"/>
    </row>
    <row r="53" spans="1:10" ht="12.75">
      <c r="A53" s="84"/>
      <c r="B53" s="110"/>
      <c r="C53" s="145" t="s">
        <v>33</v>
      </c>
      <c r="D53" s="145"/>
      <c r="E53" s="84"/>
      <c r="F53" s="146" t="s">
        <v>31</v>
      </c>
      <c r="G53" s="146"/>
      <c r="H53" s="111" t="s">
        <v>32</v>
      </c>
      <c r="I53" s="119"/>
      <c r="J53" s="119"/>
    </row>
    <row r="54" spans="1:10" ht="15">
      <c r="A54" s="84"/>
      <c r="B54" s="84"/>
      <c r="C54" s="143" t="s">
        <v>175</v>
      </c>
      <c r="D54" s="143"/>
      <c r="E54" s="84"/>
      <c r="F54" s="144" t="s">
        <v>174</v>
      </c>
      <c r="G54" s="144"/>
      <c r="H54"/>
      <c r="I54"/>
      <c r="J54"/>
    </row>
    <row r="55" spans="1:10" ht="27.75" customHeight="1">
      <c r="A55" s="84"/>
      <c r="B55" s="84"/>
      <c r="C55" s="151" t="s">
        <v>34</v>
      </c>
      <c r="D55" s="151"/>
      <c r="E55" s="84"/>
      <c r="F55" s="151" t="s">
        <v>51</v>
      </c>
      <c r="G55" s="151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4" width="11.28125" style="84" customWidth="1"/>
    <col min="25" max="16384" width="9.140625" style="84" customWidth="1"/>
  </cols>
  <sheetData>
    <row r="1" spans="1:19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R1" s="85" t="e">
        <f>ROW(#REF!)</f>
        <v>#REF!</v>
      </c>
      <c r="S1" s="86" t="e">
        <f>COLUMN(#REF!)</f>
        <v>#REF!</v>
      </c>
    </row>
    <row r="2" spans="1:17" s="87" customFormat="1" ht="15.75" customHeight="1">
      <c r="A2" s="164" t="s">
        <v>121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88"/>
      <c r="M2" s="88"/>
      <c r="N2" s="88"/>
      <c r="O2" s="88"/>
      <c r="P2" s="88"/>
      <c r="Q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июнь</v>
      </c>
      <c r="G3" s="116">
        <f>'10-ОИП_Раздел 1'!E8</f>
        <v>2021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4" t="s">
        <v>46</v>
      </c>
      <c r="G4" s="134"/>
      <c r="H4" s="46"/>
      <c r="L4" s="1"/>
      <c r="M4" s="28"/>
    </row>
    <row r="5" spans="3:10" s="1" customFormat="1" ht="15.75">
      <c r="C5" s="141" t="str">
        <f>'10-ОИП_Раздел 1'!A10</f>
        <v>Липецкая обл. Управление ЛХ</v>
      </c>
      <c r="D5" s="141"/>
      <c r="E5" s="141"/>
      <c r="F5" s="141"/>
      <c r="G5" s="141"/>
      <c r="H5" s="141"/>
      <c r="I5" s="141"/>
      <c r="J5" s="141"/>
    </row>
    <row r="6" spans="3:10" s="1" customFormat="1" ht="12.75">
      <c r="C6" s="129" t="s">
        <v>145</v>
      </c>
      <c r="D6" s="129"/>
      <c r="E6" s="129"/>
      <c r="F6" s="129"/>
      <c r="G6" s="129"/>
      <c r="H6" s="129"/>
      <c r="I6" s="129"/>
      <c r="J6" s="129"/>
    </row>
    <row r="7" spans="3:10" s="1" customFormat="1" ht="15" customHeight="1">
      <c r="C7" s="141">
        <f>'10-ОИП_Раздел 1'!A12</f>
        <v>0</v>
      </c>
      <c r="D7" s="141"/>
      <c r="E7" s="141"/>
      <c r="F7" s="141"/>
      <c r="G7" s="141"/>
      <c r="H7" s="141"/>
      <c r="I7" s="141"/>
      <c r="J7" s="141"/>
    </row>
    <row r="8" spans="3:10" s="1" customFormat="1" ht="12.75">
      <c r="C8" s="129" t="s">
        <v>48</v>
      </c>
      <c r="D8" s="129"/>
      <c r="E8" s="129"/>
      <c r="F8" s="129"/>
      <c r="G8" s="129"/>
      <c r="H8" s="129"/>
      <c r="I8" s="129"/>
      <c r="J8" s="129"/>
    </row>
    <row r="9" spans="1:21" ht="9.75" customHeight="1">
      <c r="A9" s="90" t="s">
        <v>122</v>
      </c>
      <c r="B9" s="91"/>
      <c r="C9" s="91"/>
      <c r="D9" s="91"/>
      <c r="E9" s="91"/>
      <c r="F9" s="89"/>
      <c r="N9" s="92"/>
      <c r="O9" s="92"/>
      <c r="P9" s="92"/>
      <c r="Q9" s="92"/>
      <c r="S9" s="93"/>
      <c r="T9" s="93"/>
      <c r="U9" s="93"/>
    </row>
    <row r="10" spans="1:12" ht="12.75">
      <c r="A10" s="156" t="s">
        <v>123</v>
      </c>
      <c r="B10" s="159" t="s">
        <v>28</v>
      </c>
      <c r="C10" s="159" t="s">
        <v>124</v>
      </c>
      <c r="D10" s="160"/>
      <c r="E10" s="160"/>
      <c r="F10" s="160"/>
      <c r="G10" s="160"/>
      <c r="H10" s="161"/>
      <c r="I10" s="162" t="s">
        <v>162</v>
      </c>
      <c r="J10" s="163"/>
      <c r="K10" s="163"/>
      <c r="L10" s="95"/>
    </row>
    <row r="11" spans="1:12" ht="28.5" customHeight="1">
      <c r="A11" s="157"/>
      <c r="B11" s="159"/>
      <c r="C11" s="156" t="s">
        <v>125</v>
      </c>
      <c r="D11" s="163" t="s">
        <v>126</v>
      </c>
      <c r="E11" s="163"/>
      <c r="F11" s="163"/>
      <c r="G11" s="162" t="s">
        <v>159</v>
      </c>
      <c r="H11" s="162" t="s">
        <v>160</v>
      </c>
      <c r="I11" s="163" t="s">
        <v>125</v>
      </c>
      <c r="J11" s="162" t="s">
        <v>161</v>
      </c>
      <c r="K11" s="162" t="s">
        <v>163</v>
      </c>
      <c r="L11" s="96"/>
    </row>
    <row r="12" spans="1:19" ht="76.5" customHeight="1">
      <c r="A12" s="158"/>
      <c r="B12" s="159"/>
      <c r="C12" s="158"/>
      <c r="D12" s="126" t="s">
        <v>164</v>
      </c>
      <c r="E12" s="98" t="s">
        <v>127</v>
      </c>
      <c r="F12" s="94" t="s">
        <v>128</v>
      </c>
      <c r="G12" s="163"/>
      <c r="H12" s="163"/>
      <c r="I12" s="163"/>
      <c r="J12" s="163"/>
      <c r="K12" s="163"/>
      <c r="L12" s="96"/>
      <c r="M12" s="155" t="s">
        <v>52</v>
      </c>
      <c r="N12" s="155"/>
      <c r="O12" s="155"/>
      <c r="P12" s="155"/>
      <c r="Q12" s="155"/>
      <c r="R12" s="125"/>
      <c r="S12" s="125"/>
    </row>
    <row r="13" spans="1:17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165</v>
      </c>
      <c r="P13" s="124" t="s">
        <v>166</v>
      </c>
      <c r="Q13" s="124" t="s">
        <v>131</v>
      </c>
    </row>
    <row r="14" spans="1:17" ht="12.75">
      <c r="A14" s="101" t="s">
        <v>132</v>
      </c>
      <c r="B14" s="114" t="s">
        <v>93</v>
      </c>
      <c r="C14" s="102">
        <f aca="true" t="shared" si="0" ref="C14:C21">SUM(D14:F14)</f>
        <v>53.8</v>
      </c>
      <c r="D14" s="103">
        <v>1.3</v>
      </c>
      <c r="E14" s="103">
        <v>34.1</v>
      </c>
      <c r="F14" s="103">
        <v>18.4</v>
      </c>
      <c r="G14" s="103">
        <v>0</v>
      </c>
      <c r="H14" s="103">
        <v>40.6</v>
      </c>
      <c r="I14" s="103">
        <v>10</v>
      </c>
      <c r="J14" s="103"/>
      <c r="K14" s="103">
        <v>5</v>
      </c>
      <c r="M14" s="100">
        <v>10</v>
      </c>
      <c r="N14" s="104">
        <f>IF(C14&gt;=H14,0,C14-H14)</f>
        <v>0</v>
      </c>
      <c r="O14" s="104">
        <f>IF(C14&gt;I14,0,C14-I14)</f>
        <v>0</v>
      </c>
      <c r="P14" s="104">
        <f>IF(G14&gt;=J14,0,G14-J14)</f>
        <v>0</v>
      </c>
      <c r="Q14" s="104">
        <f>IF(I14&gt;=K14,0,I14-K14)</f>
        <v>0</v>
      </c>
    </row>
    <row r="15" spans="1:17" ht="25.5">
      <c r="A15" s="113" t="s">
        <v>133</v>
      </c>
      <c r="B15" s="114" t="s">
        <v>134</v>
      </c>
      <c r="C15" s="102">
        <f t="shared" si="0"/>
        <v>0</v>
      </c>
      <c r="D15" s="103"/>
      <c r="E15" s="103"/>
      <c r="F15" s="103"/>
      <c r="G15" s="102">
        <f>C15</f>
        <v>0</v>
      </c>
      <c r="H15" s="103"/>
      <c r="I15" s="103"/>
      <c r="J15" s="127">
        <f>I15</f>
        <v>0</v>
      </c>
      <c r="K15" s="103"/>
      <c r="M15" s="105" t="s">
        <v>134</v>
      </c>
      <c r="N15" s="104">
        <f aca="true" t="shared" si="1" ref="N15:N22">IF(C15&gt;=H15,0,C15-H15)</f>
        <v>0</v>
      </c>
      <c r="O15" s="104">
        <f aca="true" t="shared" si="2" ref="O15:O22">IF(C15&gt;I15,0,C15-I15)</f>
        <v>0</v>
      </c>
      <c r="P15" s="104">
        <f aca="true" t="shared" si="3" ref="P15:P22">IF(G15&gt;=J15,0,G15-J15)</f>
        <v>0</v>
      </c>
      <c r="Q15" s="104">
        <f aca="true" t="shared" si="4" ref="Q15:Q22">IF(I15&gt;=K15,0,I15-K15)</f>
        <v>0</v>
      </c>
    </row>
    <row r="16" spans="1:17" ht="12.75">
      <c r="A16" s="101" t="s">
        <v>135</v>
      </c>
      <c r="B16" s="114" t="s">
        <v>54</v>
      </c>
      <c r="C16" s="102">
        <f t="shared" si="0"/>
        <v>0.2</v>
      </c>
      <c r="D16" s="103"/>
      <c r="E16" s="103"/>
      <c r="F16" s="103">
        <v>0.2</v>
      </c>
      <c r="G16" s="103"/>
      <c r="H16" s="103">
        <v>0.2</v>
      </c>
      <c r="I16" s="103">
        <v>0.2</v>
      </c>
      <c r="J16" s="103"/>
      <c r="K16" s="103">
        <v>0.2</v>
      </c>
      <c r="M16" s="105" t="s">
        <v>54</v>
      </c>
      <c r="N16" s="104">
        <f t="shared" si="1"/>
        <v>0</v>
      </c>
      <c r="O16" s="104">
        <f t="shared" si="2"/>
        <v>0</v>
      </c>
      <c r="P16" s="104">
        <f t="shared" si="3"/>
        <v>0</v>
      </c>
      <c r="Q16" s="104">
        <f t="shared" si="4"/>
        <v>0</v>
      </c>
    </row>
    <row r="17" spans="1:17" ht="38.25">
      <c r="A17" s="101" t="s">
        <v>136</v>
      </c>
      <c r="B17" s="114" t="s">
        <v>72</v>
      </c>
      <c r="C17" s="102">
        <f t="shared" si="0"/>
        <v>1123.8</v>
      </c>
      <c r="D17" s="103">
        <v>750.5999999999999</v>
      </c>
      <c r="E17" s="103">
        <v>233.29999999999998</v>
      </c>
      <c r="F17" s="103">
        <v>139.9</v>
      </c>
      <c r="G17" s="103">
        <v>0.5</v>
      </c>
      <c r="H17" s="103">
        <v>978.5</v>
      </c>
      <c r="I17" s="103">
        <v>22.7</v>
      </c>
      <c r="J17" s="103">
        <v>2.3</v>
      </c>
      <c r="K17" s="103">
        <v>18.4</v>
      </c>
      <c r="M17" s="105" t="s">
        <v>72</v>
      </c>
      <c r="N17" s="104">
        <f t="shared" si="1"/>
        <v>0</v>
      </c>
      <c r="O17" s="104">
        <f t="shared" si="2"/>
        <v>0</v>
      </c>
      <c r="P17" s="104">
        <f t="shared" si="3"/>
        <v>-1.7999999999999998</v>
      </c>
      <c r="Q17" s="104">
        <f t="shared" si="4"/>
        <v>0</v>
      </c>
    </row>
    <row r="18" spans="1:17" ht="12.75">
      <c r="A18" s="101" t="s">
        <v>137</v>
      </c>
      <c r="B18" s="114" t="s">
        <v>76</v>
      </c>
      <c r="C18" s="102">
        <f t="shared" si="0"/>
        <v>10443</v>
      </c>
      <c r="D18" s="103">
        <v>4967.5</v>
      </c>
      <c r="E18" s="103">
        <v>5066.8</v>
      </c>
      <c r="F18" s="103">
        <v>408.7</v>
      </c>
      <c r="G18" s="103">
        <v>633.3000000000001</v>
      </c>
      <c r="H18" s="103">
        <v>8892.8</v>
      </c>
      <c r="I18" s="103">
        <v>215.7</v>
      </c>
      <c r="J18" s="103">
        <v>57.800000000000004</v>
      </c>
      <c r="K18" s="103">
        <v>215.7</v>
      </c>
      <c r="M18" s="105" t="s">
        <v>76</v>
      </c>
      <c r="N18" s="104">
        <f t="shared" si="1"/>
        <v>0</v>
      </c>
      <c r="O18" s="104">
        <f t="shared" si="2"/>
        <v>0</v>
      </c>
      <c r="P18" s="104">
        <f t="shared" si="3"/>
        <v>0</v>
      </c>
      <c r="Q18" s="104">
        <f t="shared" si="4"/>
        <v>0</v>
      </c>
    </row>
    <row r="19" spans="1:17" ht="25.5">
      <c r="A19" s="101" t="s">
        <v>138</v>
      </c>
      <c r="B19" s="114" t="s">
        <v>86</v>
      </c>
      <c r="C19" s="102">
        <f t="shared" si="0"/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1"/>
        <v>0</v>
      </c>
      <c r="O19" s="104">
        <f t="shared" si="2"/>
        <v>0</v>
      </c>
      <c r="P19" s="104">
        <f t="shared" si="3"/>
        <v>0</v>
      </c>
      <c r="Q19" s="104">
        <f t="shared" si="4"/>
        <v>0</v>
      </c>
    </row>
    <row r="20" spans="1:17" ht="12.75">
      <c r="A20" s="101" t="s">
        <v>139</v>
      </c>
      <c r="B20" s="114" t="s">
        <v>94</v>
      </c>
      <c r="C20" s="102">
        <f t="shared" si="0"/>
        <v>8.9</v>
      </c>
      <c r="D20" s="103"/>
      <c r="E20" s="103">
        <v>8.9</v>
      </c>
      <c r="F20" s="103"/>
      <c r="G20" s="103"/>
      <c r="H20" s="103">
        <v>8.9</v>
      </c>
      <c r="I20" s="103"/>
      <c r="J20" s="103"/>
      <c r="K20" s="103"/>
      <c r="M20" s="105" t="s">
        <v>94</v>
      </c>
      <c r="N20" s="104">
        <f t="shared" si="1"/>
        <v>0</v>
      </c>
      <c r="O20" s="104">
        <f t="shared" si="2"/>
        <v>0</v>
      </c>
      <c r="P20" s="104">
        <f t="shared" si="3"/>
        <v>0</v>
      </c>
      <c r="Q20" s="104">
        <f t="shared" si="4"/>
        <v>0</v>
      </c>
    </row>
    <row r="21" spans="1:17" ht="12.75">
      <c r="A21" s="101" t="s">
        <v>140</v>
      </c>
      <c r="B21" s="114" t="s">
        <v>96</v>
      </c>
      <c r="C21" s="102">
        <f t="shared" si="0"/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1"/>
        <v>0</v>
      </c>
      <c r="O21" s="104">
        <f t="shared" si="2"/>
        <v>0</v>
      </c>
      <c r="P21" s="104">
        <f t="shared" si="3"/>
        <v>0</v>
      </c>
      <c r="Q21" s="104">
        <f t="shared" si="4"/>
        <v>0</v>
      </c>
    </row>
    <row r="22" spans="1:17" ht="12.75">
      <c r="A22" s="120" t="s">
        <v>141</v>
      </c>
      <c r="B22" s="121" t="s">
        <v>97</v>
      </c>
      <c r="C22" s="102">
        <f aca="true" t="shared" si="5" ref="C22:K22">SUM(C14,C16:C21)</f>
        <v>11636.4</v>
      </c>
      <c r="D22" s="102">
        <f t="shared" si="5"/>
        <v>5720.099999999999</v>
      </c>
      <c r="E22" s="102">
        <f t="shared" si="5"/>
        <v>5349.099999999999</v>
      </c>
      <c r="F22" s="102">
        <f t="shared" si="5"/>
        <v>567.2</v>
      </c>
      <c r="G22" s="102">
        <f t="shared" si="5"/>
        <v>633.8000000000001</v>
      </c>
      <c r="H22" s="102">
        <f t="shared" si="5"/>
        <v>9927.699999999999</v>
      </c>
      <c r="I22" s="102">
        <f t="shared" si="5"/>
        <v>248.6</v>
      </c>
      <c r="J22" s="102">
        <f t="shared" si="5"/>
        <v>60.1</v>
      </c>
      <c r="K22" s="102">
        <f t="shared" si="5"/>
        <v>239.29999999999998</v>
      </c>
      <c r="M22" s="105" t="s">
        <v>97</v>
      </c>
      <c r="N22" s="104">
        <f t="shared" si="1"/>
        <v>0</v>
      </c>
      <c r="O22" s="104">
        <f t="shared" si="2"/>
        <v>0</v>
      </c>
      <c r="P22" s="104">
        <f t="shared" si="3"/>
        <v>0</v>
      </c>
      <c r="Q22" s="104">
        <f t="shared" si="4"/>
        <v>0</v>
      </c>
    </row>
    <row r="23" ht="12.75">
      <c r="E23" s="106"/>
    </row>
    <row r="24" spans="1:22" ht="15.75" customHeight="1">
      <c r="A24" s="107" t="s">
        <v>45</v>
      </c>
      <c r="B24" s="107"/>
      <c r="F24" s="144" t="s">
        <v>171</v>
      </c>
      <c r="G24" s="144"/>
      <c r="I24" s="108"/>
      <c r="J24" s="117"/>
      <c r="K24" s="117"/>
      <c r="M24" s="152" t="s">
        <v>52</v>
      </c>
      <c r="N24" s="153"/>
      <c r="O24" s="153"/>
      <c r="P24" s="153"/>
      <c r="Q24" s="153"/>
      <c r="R24" s="153"/>
      <c r="S24" s="153"/>
      <c r="T24" s="153"/>
      <c r="U24" s="153"/>
      <c r="V24" s="154"/>
    </row>
    <row r="25" spans="6:22" ht="12.75">
      <c r="F25" s="146" t="s">
        <v>31</v>
      </c>
      <c r="G25" s="146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2" t="s">
        <v>143</v>
      </c>
      <c r="B26" s="142"/>
      <c r="C26" s="144" t="s">
        <v>172</v>
      </c>
      <c r="D26" s="144"/>
      <c r="F26" s="144" t="s">
        <v>173</v>
      </c>
      <c r="G26" s="144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6" ref="O26:V26">IF(D14&gt;=D15,0,D14-D15)</f>
        <v>0</v>
      </c>
      <c r="P26" s="104">
        <f t="shared" si="6"/>
        <v>0</v>
      </c>
      <c r="Q26" s="104">
        <f t="shared" si="6"/>
        <v>0</v>
      </c>
      <c r="R26" s="104">
        <f t="shared" si="6"/>
        <v>0</v>
      </c>
      <c r="S26" s="104">
        <f t="shared" si="6"/>
        <v>0</v>
      </c>
      <c r="T26" s="104">
        <f t="shared" si="6"/>
        <v>0</v>
      </c>
      <c r="U26" s="104">
        <f t="shared" si="6"/>
        <v>0</v>
      </c>
      <c r="V26" s="104">
        <f t="shared" si="6"/>
        <v>0</v>
      </c>
    </row>
    <row r="27" spans="2:11" ht="12.75">
      <c r="B27" s="110"/>
      <c r="C27" s="165" t="s">
        <v>33</v>
      </c>
      <c r="D27" s="165"/>
      <c r="F27" s="146" t="s">
        <v>31</v>
      </c>
      <c r="G27" s="146"/>
      <c r="I27" s="111" t="s">
        <v>32</v>
      </c>
      <c r="J27" s="119"/>
      <c r="K27" s="119"/>
    </row>
    <row r="28" spans="3:16" ht="19.5" customHeight="1">
      <c r="C28" s="144" t="s">
        <v>175</v>
      </c>
      <c r="D28" s="144"/>
      <c r="F28" s="144" t="s">
        <v>174</v>
      </c>
      <c r="G28" s="144"/>
      <c r="H28"/>
      <c r="I28"/>
      <c r="J28"/>
      <c r="K28"/>
      <c r="M28"/>
      <c r="N28"/>
      <c r="O28"/>
      <c r="P28"/>
    </row>
    <row r="29" spans="3:16" ht="26.25" customHeight="1">
      <c r="C29" s="151" t="s">
        <v>34</v>
      </c>
      <c r="D29" s="151"/>
      <c r="F29" s="151" t="s">
        <v>51</v>
      </c>
      <c r="G29" s="151"/>
      <c r="H29"/>
      <c r="I29"/>
      <c r="J29"/>
      <c r="K29"/>
      <c r="M29"/>
      <c r="N29"/>
      <c r="O29"/>
      <c r="P29"/>
    </row>
    <row r="30" spans="13:16" ht="27.75" customHeight="1">
      <c r="M30"/>
      <c r="N30"/>
      <c r="O30"/>
      <c r="P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G11:G12"/>
    <mergeCell ref="H11:H12"/>
    <mergeCell ref="F24:G24"/>
    <mergeCell ref="C28:D28"/>
    <mergeCell ref="C29:D29"/>
    <mergeCell ref="A2:K2"/>
    <mergeCell ref="F28:G28"/>
    <mergeCell ref="F29:G29"/>
    <mergeCell ref="F4:G4"/>
    <mergeCell ref="C5:J5"/>
    <mergeCell ref="M24:V24"/>
    <mergeCell ref="M12:Q12"/>
    <mergeCell ref="A10:A12"/>
    <mergeCell ref="B10:B12"/>
    <mergeCell ref="C10:H10"/>
    <mergeCell ref="I10:K10"/>
    <mergeCell ref="C11:C12"/>
    <mergeCell ref="K11:K12"/>
    <mergeCell ref="I11:I12"/>
    <mergeCell ref="J11:J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81.7109375" style="0" customWidth="1"/>
  </cols>
  <sheetData>
    <row r="1" ht="15">
      <c r="A1" s="128" t="s">
        <v>170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6" t="s">
        <v>14</v>
      </c>
      <c r="B1" s="63" t="s">
        <v>15</v>
      </c>
      <c r="C1" s="166" t="s">
        <v>16</v>
      </c>
      <c r="D1" s="166"/>
      <c r="E1" s="166" t="s">
        <v>17</v>
      </c>
      <c r="F1" s="166"/>
      <c r="G1" s="166" t="s">
        <v>18</v>
      </c>
      <c r="H1" s="166"/>
      <c r="I1" s="166" t="s">
        <v>19</v>
      </c>
      <c r="J1" s="166"/>
      <c r="K1" s="166" t="s">
        <v>20</v>
      </c>
      <c r="L1" s="166"/>
      <c r="M1" s="166" t="s">
        <v>21</v>
      </c>
      <c r="N1" s="166"/>
      <c r="O1" s="166" t="s">
        <v>22</v>
      </c>
      <c r="P1" s="166"/>
      <c r="Q1" s="166" t="s">
        <v>23</v>
      </c>
      <c r="R1" s="166"/>
    </row>
    <row r="2" spans="1:18" ht="12.75">
      <c r="A2" s="166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7" t="s">
        <v>3</v>
      </c>
      <c r="F1" s="167"/>
      <c r="G1" s="167" t="s">
        <v>4</v>
      </c>
      <c r="H1" s="167"/>
      <c r="I1" s="167" t="s">
        <v>5</v>
      </c>
      <c r="J1" s="167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2021-07-19T05:56:36Z</cp:lastPrinted>
  <dcterms:created xsi:type="dcterms:W3CDTF">2006-09-28T05:33:49Z</dcterms:created>
  <dcterms:modified xsi:type="dcterms:W3CDTF">2021-07-19T06:01:46Z</dcterms:modified>
  <cp:category/>
  <cp:version/>
  <cp:contentType/>
  <cp:contentStatus/>
</cp:coreProperties>
</file>