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4240" windowHeight="7875" tabRatio="537" activeTab="0"/>
  </bookViews>
  <sheets>
    <sheet name="11-ОИП(Раздел 1)" sheetId="1" r:id="rId1"/>
    <sheet name="11-ОИП(Раздел 2)" sheetId="2" r:id="rId2"/>
    <sheet name="11-ОИП(Раздел 3)" sheetId="3" r:id="rId3"/>
    <sheet name="11-ОИП(Раздел 4)" sheetId="4" r:id="rId4"/>
    <sheet name="Сообщения" sheetId="5" r:id="rId5"/>
    <sheet name="Настройки словаря" sheetId="6" state="hidden" r:id="rId6"/>
    <sheet name="Настройка" sheetId="7" state="hidden" r:id="rId7"/>
    <sheet name="Методики" sheetId="8" state="hidden" r:id="rId8"/>
    <sheet name="Методики DOS" sheetId="9" state="hidden" r:id="rId9"/>
    <sheet name="Параметры" sheetId="10" state="hidden" r:id="rId10"/>
  </sheets>
  <definedNames>
    <definedName name="_xlfn.BAHTTEXT" hidden="1">#NAME?</definedName>
    <definedName name="_xlfn.COUNTIFS" hidden="1">#NAME?</definedName>
    <definedName name="_xlfn.IFERROR" hidden="1">#NAME?</definedName>
    <definedName name="_xlnm.Print_Titles" localSheetId="0">'11-ОИП(Раздел 1)'!$14:$17</definedName>
    <definedName name="_xlnm.Print_Titles" localSheetId="3">'11-ОИП(Раздел 4)'!$A:$B</definedName>
    <definedName name="Код">"R[1]C"</definedName>
    <definedName name="_xlnm.Print_Area" localSheetId="0">'11-ОИП(Раздел 1)'!$A$3:$K$35</definedName>
    <definedName name="_xlnm.Print_Area" localSheetId="1">'11-ОИП(Раздел 2)'!$A$2:$M$33</definedName>
    <definedName name="_xlnm.Print_Area" localSheetId="2">'11-ОИП(Раздел 3)'!$A$2:$L$56</definedName>
    <definedName name="_xlnm.Print_Area" localSheetId="3">'11-ОИП(Раздел 4)'!$A$2:$W$80</definedName>
  </definedNames>
  <calcPr fullCalcOnLoad="1"/>
</workbook>
</file>

<file path=xl/sharedStrings.xml><?xml version="1.0" encoding="utf-8"?>
<sst xmlns="http://schemas.openxmlformats.org/spreadsheetml/2006/main" count="787" uniqueCount="300">
  <si>
    <t>в том числе в установленные сроки</t>
  </si>
  <si>
    <t xml:space="preserve">Хвойное </t>
  </si>
  <si>
    <t xml:space="preserve">Твердолиственное </t>
  </si>
  <si>
    <t>Мягколиственное</t>
  </si>
  <si>
    <t>Справочно: на землях иных категорий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</si>
  <si>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</si>
  <si>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</si>
  <si>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</si>
  <si>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</si>
  <si>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</si>
  <si>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</si>
  <si>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</si>
  <si>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</si>
  <si>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</si>
  <si>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</si>
  <si>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</si>
  <si>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</si>
  <si>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</si>
  <si>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</si>
  <si>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</si>
  <si>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</si>
  <si>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
назв.
УЛ (r/c)</t>
  </si>
  <si>
    <t>адрес кода формы (r/c)</t>
  </si>
  <si>
    <t>адрес
даты (c/r)</t>
  </si>
  <si>
    <t>Кол
блк</t>
  </si>
  <si>
    <t>dS</t>
  </si>
  <si>
    <t>г.</t>
  </si>
  <si>
    <t>c.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</si>
  <si>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</si>
  <si>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</si>
  <si>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</si>
  <si>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</si>
  <si>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(дата составления документа)</t>
  </si>
  <si>
    <t>(номер контактного телефона с указанием кода города)</t>
  </si>
  <si>
    <t>х</t>
  </si>
  <si>
    <t>(подпись)</t>
  </si>
  <si>
    <t>(Ф.И.О.)</t>
  </si>
  <si>
    <t>(должность)</t>
  </si>
  <si>
    <t xml:space="preserve">Руководитель </t>
  </si>
  <si>
    <t>31</t>
  </si>
  <si>
    <t xml:space="preserve">   в том числе от стихийных бедствий</t>
  </si>
  <si>
    <t>30</t>
  </si>
  <si>
    <t>24</t>
  </si>
  <si>
    <t>площадей лиственных молодняков, переведенных в результате рубок ухода в хвойные и твердолиственные</t>
  </si>
  <si>
    <t>23</t>
  </si>
  <si>
    <t>площадей, естественно возобновившихся хозяйственно-ценными породами</t>
  </si>
  <si>
    <t>22</t>
  </si>
  <si>
    <t>21</t>
  </si>
  <si>
    <t>20</t>
  </si>
  <si>
    <t>12</t>
  </si>
  <si>
    <t>11</t>
  </si>
  <si>
    <t>10</t>
  </si>
  <si>
    <t>Б</t>
  </si>
  <si>
    <t>А</t>
  </si>
  <si>
    <t>всего</t>
  </si>
  <si>
    <t>Всего</t>
  </si>
  <si>
    <t>Код строки</t>
  </si>
  <si>
    <t>Наименование показателя</t>
  </si>
  <si>
    <t xml:space="preserve">                                                                                                     </t>
  </si>
  <si>
    <t>год</t>
  </si>
  <si>
    <t>за</t>
  </si>
  <si>
    <t>Годовая</t>
  </si>
  <si>
    <t>лок.код</t>
  </si>
  <si>
    <t>Должностное лицо, ответственное за составление формы</t>
  </si>
  <si>
    <t>* заполняется при наличии не переведенных культур старше 10 лет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</si>
  <si>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</si>
  <si>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</si>
  <si>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</si>
  <si>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</si>
  <si>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</si>
  <si>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</si>
  <si>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</si>
  <si>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</si>
  <si>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</si>
  <si>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в том числе в текущем году</t>
  </si>
  <si>
    <t>Год закладки лесных культур</t>
  </si>
  <si>
    <t>(наименование лесничества, лесопарка)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</si>
  <si>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</si>
  <si>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r>
      <t>Кому представляется:</t>
    </r>
    <r>
      <rPr>
        <sz val="10"/>
        <rFont val="Arial"/>
        <family val="2"/>
      </rPr>
      <t xml:space="preserve"> Федеральное агентство лесного хозяйства, 115184, г. Москва, ул. Пятницкая, д. 59/19</t>
    </r>
  </si>
  <si>
    <t>Форма 11-ОИП</t>
  </si>
  <si>
    <t>Всего, га</t>
  </si>
  <si>
    <t>Созданное хозяйство, га</t>
  </si>
  <si>
    <t>Протокол контроля</t>
  </si>
  <si>
    <t>Строки</t>
  </si>
  <si>
    <t>Гр.1&gt;=Гр.2</t>
  </si>
  <si>
    <t>Гр.3&gt;=Гр.4</t>
  </si>
  <si>
    <t>Гр.5&gt;=Гр.6</t>
  </si>
  <si>
    <t>Гр.7&gt;=Гр.8</t>
  </si>
  <si>
    <t>Формула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</si>
  <si>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</si>
  <si>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</si>
  <si>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</si>
  <si>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</si>
  <si>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</si>
  <si>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</si>
  <si>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</si>
  <si>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</si>
  <si>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</si>
  <si>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стр.30&gt;=стр.31</t>
  </si>
  <si>
    <t>стр.10&gt;=стр.11+стр.12</t>
  </si>
  <si>
    <t>Гр.5&gt;=Гр.7</t>
  </si>
  <si>
    <t>Гр.8&gt;=Гр.9</t>
  </si>
  <si>
    <t>Гр.10&gt;=Гр.11</t>
  </si>
  <si>
    <t>Межформенный контроль</t>
  </si>
  <si>
    <t>ОШИБКА!</t>
  </si>
  <si>
    <t>дуб</t>
  </si>
  <si>
    <t xml:space="preserve">   в том числе:
       кедр</t>
  </si>
  <si>
    <t>в т.ч. на арендуемых лесных участках</t>
  </si>
  <si>
    <t/>
  </si>
  <si>
    <t>Утверждена приказом 
Минприроды России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</si>
  <si>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</si>
  <si>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</si>
  <si>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Раздел 1. Сведения об отнесении земель, предназначенных для лесовосстановления,
 к землям, занятым лесными насаждениями</t>
  </si>
  <si>
    <t>комбинированного лесовосстановления</t>
  </si>
  <si>
    <t>25</t>
  </si>
  <si>
    <t>Раздел 2. Сведения об изменении лесных культур  последнего десятилетия  
по состоянию закладки лесных культур последнего десятилетия</t>
  </si>
  <si>
    <t>Списано лесных культур, га</t>
  </si>
  <si>
    <t>Передано из лесного фонда лесных культур, га</t>
  </si>
  <si>
    <t>Принято в лесной фонд лесных культур, га</t>
  </si>
  <si>
    <t>Заложено лесных культур всего, га</t>
  </si>
  <si>
    <t>Из общей площади числящихся лесных культур заложено на землях, занятых лесными насажде-ниями, га</t>
  </si>
  <si>
    <t>из них заложенных на землях, занятых лесными насажде-ниями</t>
  </si>
  <si>
    <t>Отнесено земель, с созданными лесными культурами, к землям занятым лесными насаждениями, га</t>
  </si>
  <si>
    <t>Земли, с созданными лесными культурами, не занятые лесными насаждениями, га</t>
  </si>
  <si>
    <t>11-ОИП(Раздел 1)</t>
  </si>
  <si>
    <t>11-ОИП(Раздел 2)</t>
  </si>
  <si>
    <t>Порода</t>
  </si>
  <si>
    <t>Искусственное лесовосстановление, га</t>
  </si>
  <si>
    <t>Заготовка семян лесных растений, кг</t>
  </si>
  <si>
    <t>Выращивание стандартного посадочного материала, тыс. шт.</t>
  </si>
  <si>
    <t>в том числе из улучшенного посадочного (посевного) материала</t>
  </si>
  <si>
    <t>на арендуемых лесных участках</t>
  </si>
  <si>
    <t>в том числе улучшенных семян</t>
  </si>
  <si>
    <t>в том числе закрытой корневой системой</t>
  </si>
  <si>
    <t xml:space="preserve">всего </t>
  </si>
  <si>
    <t>в том числе из улучшенного посадочного материала</t>
  </si>
  <si>
    <t>Гр.1&gt;=Гр.3</t>
  </si>
  <si>
    <t>Гр.9&gt;=Гр.10</t>
  </si>
  <si>
    <t>Сосна</t>
  </si>
  <si>
    <t>Ель</t>
  </si>
  <si>
    <t>Лиственница</t>
  </si>
  <si>
    <t>Пихта</t>
  </si>
  <si>
    <t>Кедр (сосна кедровая)</t>
  </si>
  <si>
    <t>Дуб</t>
  </si>
  <si>
    <t>Бук</t>
  </si>
  <si>
    <t>Ясень</t>
  </si>
  <si>
    <t>Береза</t>
  </si>
  <si>
    <t>161100</t>
  </si>
  <si>
    <t>161101</t>
  </si>
  <si>
    <r>
      <rPr>
        <vertAlign val="superscript"/>
        <sz val="9"/>
        <rFont val="Arial Cyr"/>
        <family val="2"/>
      </rPr>
      <t xml:space="preserve">2 </t>
    </r>
    <r>
      <rPr>
        <sz val="9"/>
        <rFont val="Arial Cyr"/>
        <family val="2"/>
      </rPr>
      <t>если значение показателя "другие" в графе "порода" составляет более 50% в общей сумме по показателям "закладка лесных культур", "заготовка семян", "выращивание посадочного материала", то данный показатель расшифровывается по составу пород</t>
    </r>
  </si>
  <si>
    <r>
      <t>Другие</t>
    </r>
    <r>
      <rPr>
        <vertAlign val="superscript"/>
        <sz val="10"/>
        <rFont val="Arial Cyr"/>
        <family val="0"/>
      </rPr>
      <t>2</t>
    </r>
  </si>
  <si>
    <t>161102</t>
  </si>
  <si>
    <t>11-ОИП(Раздел 3)</t>
  </si>
  <si>
    <t>Раздел 3. Сведения о закладке лесных культур по породам, 
заготовке семян лесных растений и выращивании посадочного материала</t>
  </si>
  <si>
    <t>содействия естественному возобновлению леса</t>
  </si>
  <si>
    <r>
      <rPr>
        <b/>
        <vertAlign val="superscript"/>
        <sz val="12"/>
        <rFont val="Arial Cyr"/>
        <family val="0"/>
      </rPr>
      <t>2</t>
    </r>
    <r>
      <rPr>
        <b/>
        <sz val="12"/>
        <rFont val="Arial Cyr"/>
        <family val="2"/>
      </rPr>
      <t>Расшифровка сведений о закладке лесных культур по другим породам, 
заготовке семян лесных растений и выращивании посадочного материала</t>
    </r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</si>
  <si>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</si>
  <si>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</si>
  <si>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</si>
  <si>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</si>
  <si>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</si>
  <si>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</si>
  <si>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</si>
  <si>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</si>
  <si>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</si>
  <si>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</si>
  <si>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2</t>
  </si>
  <si>
    <t>3</t>
  </si>
  <si>
    <t>4</t>
  </si>
  <si>
    <t>5</t>
  </si>
  <si>
    <t>6</t>
  </si>
  <si>
    <t>7</t>
  </si>
  <si>
    <t>стр.10 Раздел 3=
стр.1 Расшифровка</t>
  </si>
  <si>
    <t>Расшифровка показателя "Другие"</t>
  </si>
  <si>
    <t>Проверка</t>
  </si>
  <si>
    <t>Результат</t>
  </si>
  <si>
    <t>Гр.10&gt;=0</t>
  </si>
  <si>
    <t>Отнесено земель, предназначенных для лесовосстановления, к землям, занятым лесными насаждениями - всего</t>
  </si>
  <si>
    <t>из строки 10: введено молодняков в категорию хозяйственно-ценных древесных насаждений</t>
  </si>
  <si>
    <t>из них за счет:
лесных культур</t>
  </si>
  <si>
    <t>Справочно: погибло не сомкнувшихся лесных культур - всего</t>
  </si>
  <si>
    <t>Раздел 4. Сведения об обороте репродуктивного материала лесных растений,
используемого для целей воспроизводства лесов и лесоразведения</t>
  </si>
  <si>
    <t>Наличие хранящихся партий семян в страховых фондах и фондах лиц, использующих леса, кг</t>
  </si>
  <si>
    <t>общая масса</t>
  </si>
  <si>
    <t>1 класс</t>
  </si>
  <si>
    <t>2 класс</t>
  </si>
  <si>
    <t>3 класс</t>
  </si>
  <si>
    <t>Посеяно семян, кг</t>
  </si>
  <si>
    <t>Приобретено партий семян, кг</t>
  </si>
  <si>
    <t>ель</t>
  </si>
  <si>
    <t>лиственница</t>
  </si>
  <si>
    <t>кедр (сосна кедровая)</t>
  </si>
  <si>
    <r>
      <t>Другие</t>
    </r>
    <r>
      <rPr>
        <vertAlign val="superscript"/>
        <sz val="10"/>
        <rFont val="Arial Cyr"/>
        <family val="0"/>
      </rPr>
      <t>3</t>
    </r>
  </si>
  <si>
    <t>77</t>
  </si>
  <si>
    <r>
      <t>другие</t>
    </r>
    <r>
      <rPr>
        <vertAlign val="superscript"/>
        <sz val="10"/>
        <rFont val="Arial Cyr"/>
        <family val="0"/>
      </rPr>
      <t>3</t>
    </r>
  </si>
  <si>
    <t>в том числе по данным лиц, использующих леса, всего:
сосна</t>
  </si>
  <si>
    <t>Наличие стандартного посадочного материала в питомниках, тыс. шт.</t>
  </si>
  <si>
    <t>сеянцев</t>
  </si>
  <si>
    <t>саженцев</t>
  </si>
  <si>
    <t>Приобретено партий посадочного материала (сеянцев, саженцев), 
тыс. шт.</t>
  </si>
  <si>
    <t>Реализовано партий посадочного материала (сеянцев, саженцев),
тыс. шт.</t>
  </si>
  <si>
    <t>Реализовано партий семян,
кг</t>
  </si>
  <si>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при  условии,  когда значение показателя "Другие" в графе "Порода" составляет  более  50%  в  общей  сумме  по показателям "Наличие хранящихся партий  семян в страховых фондах и фондах лиц, использующих леса", "Посеяно семян",  "Приобретено  партий семян", "Реализовано партий семян", "Высажено посадочного  материала на лесокультурной площади в отчетном году", "Наличие стандартного  посадочного  материала  в  питомниках",  "Приобретено  партий посадочного материала (сеянцев, саженцев)", "Реализовано партий посадочного материала  (сеянцев,  саженцев)",  то данный показатель расшифровывается по составу пород.
</t>
    </r>
  </si>
  <si>
    <t>гр.5&lt;=гр.1</t>
  </si>
  <si>
    <t>гр.9&gt;=гр.10</t>
  </si>
  <si>
    <t>гр.11&gt;=гр.12</t>
  </si>
  <si>
    <t>гр.14&gt;=гр.15</t>
  </si>
  <si>
    <t>гр.16&gt;=гр.17</t>
  </si>
  <si>
    <t>гр.18&gt;=гр.19</t>
  </si>
  <si>
    <t>гр.20&gt;=гр.21</t>
  </si>
  <si>
    <t>стр.10&gt;=стр.71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</si>
  <si>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</si>
  <si>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</si>
  <si>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</si>
  <si>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</si>
  <si>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</si>
  <si>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</si>
  <si>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</si>
  <si>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</si>
  <si>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</si>
  <si>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</si>
  <si>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</si>
  <si>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стр.20&gt;=стр.72</t>
  </si>
  <si>
    <t>стр.30&gt;=стр.73</t>
  </si>
  <si>
    <t>стр.40&gt;=стр.74</t>
  </si>
  <si>
    <t>стр.50&gt;=стр.75</t>
  </si>
  <si>
    <t>стр.60&gt;=стр.76</t>
  </si>
  <si>
    <t>стр.70&gt;=стр.77</t>
  </si>
  <si>
    <t>70</t>
  </si>
  <si>
    <r>
      <rPr>
        <b/>
        <vertAlign val="superscript"/>
        <sz val="12"/>
        <rFont val="Arial Cyr"/>
        <family val="0"/>
      </rPr>
      <t>3</t>
    </r>
    <r>
      <rPr>
        <b/>
        <sz val="12"/>
        <rFont val="Arial Cyr"/>
        <family val="2"/>
      </rPr>
      <t xml:space="preserve"> Расшифровка сведений об обороте репродуктивного материала лесных растений по другим породам, используемого для целей воспроизводства лесов и лесоразведения</t>
    </r>
  </si>
  <si>
    <t>1</t>
  </si>
  <si>
    <t>26</t>
  </si>
  <si>
    <t>стр.1&gt;=стр.20</t>
  </si>
  <si>
    <t>стр.2&gt;=стр.21</t>
  </si>
  <si>
    <t>стр.3&gt;=стр.22</t>
  </si>
  <si>
    <t>стр.4&gt;=стр.23</t>
  </si>
  <si>
    <t>стр.5&gt;=стр.24</t>
  </si>
  <si>
    <t>стр.6&gt;=стр.25</t>
  </si>
  <si>
    <t>стр.7&gt;=стр.26</t>
  </si>
  <si>
    <t>стр.60 Раздел 4=
стр.1 Расшифровка</t>
  </si>
  <si>
    <t>стр.76 Раздел 4=
стр.20 Расшифровка</t>
  </si>
  <si>
    <t>Расшифровка показателя "Другие" по строке 60</t>
  </si>
  <si>
    <t>Расшифровка показателя "Другие" по строке 76</t>
  </si>
  <si>
    <t>из них масса семян селекцион-ных категорий сорто-вые и улучшен-ные</t>
  </si>
  <si>
    <t>нормаль-ные</t>
  </si>
  <si>
    <t>сортовые и улучшен-ные</t>
  </si>
  <si>
    <t>в том числе селекцион-ных категорий сортовые и улучшен-ные</t>
  </si>
  <si>
    <t>Высажено посадоч-ного материала на лесокуль-турной площади в отчетном году, тыс. шт.</t>
  </si>
  <si>
    <t>в том числе выращен-ных из семян селекцион-ной категории улучшен-ные сортовые</t>
  </si>
  <si>
    <t>в том числе масса семян 1 - 3 классов качеств</t>
  </si>
  <si>
    <t>в том числе: масса семян 1 - 3 классов качеств</t>
  </si>
  <si>
    <t>в том числе: селекционной категории</t>
  </si>
  <si>
    <t>в том числе по данным лиц, использу-ющих леса, всего:</t>
  </si>
  <si>
    <t>161103</t>
  </si>
  <si>
    <t>11-ОИП(Раздел 4)</t>
  </si>
  <si>
    <t>стр.10&gt;=стр.20</t>
  </si>
  <si>
    <t>стр.21 гр.1 формы 11-ОИП (Раздел 1) = стр.20 гр.9 формы 11-ОИП (раздел 2)</t>
  </si>
  <si>
    <t xml:space="preserve">стр.11 гр.1 формы 11-ОИП (Раздел 2)&gt;=
стр.11 гр.1 формы 11-ОИП (Раздел 3)
</t>
  </si>
  <si>
    <t>v2020.1</t>
  </si>
  <si>
    <t>2020</t>
  </si>
  <si>
    <t>Липецкая обл. Управление ЛХ</t>
  </si>
  <si>
    <t>030</t>
  </si>
  <si>
    <t>Х</t>
  </si>
  <si>
    <t>Количество сведенных книг: 9.</t>
  </si>
  <si>
    <t>береза повислая</t>
  </si>
  <si>
    <t>каштан конский</t>
  </si>
  <si>
    <t>рябина обыкновенная</t>
  </si>
  <si>
    <t>ясень обыкновенный</t>
  </si>
  <si>
    <t xml:space="preserve">клен остролистный </t>
  </si>
  <si>
    <t>липа мелколистная</t>
  </si>
  <si>
    <t>черемуха виргинская</t>
  </si>
  <si>
    <t>рябина черноплодная</t>
  </si>
  <si>
    <t>боярышник кроваво-красный</t>
  </si>
  <si>
    <t>ясень пенсильванский</t>
  </si>
  <si>
    <t>арония черноплодная</t>
  </si>
  <si>
    <t>орех маньчжурский</t>
  </si>
  <si>
    <t>бархат амурский</t>
  </si>
  <si>
    <t>ирга</t>
  </si>
  <si>
    <t>жимолость</t>
  </si>
  <si>
    <t>барбарис</t>
  </si>
  <si>
    <t>бирючина</t>
  </si>
  <si>
    <t>тополь пирамидальный</t>
  </si>
  <si>
    <t>ива плакучая</t>
  </si>
  <si>
    <t>8</t>
  </si>
  <si>
    <t>9</t>
  </si>
  <si>
    <t>13</t>
  </si>
  <si>
    <t>14</t>
  </si>
  <si>
    <t>15</t>
  </si>
  <si>
    <t>16</t>
  </si>
  <si>
    <t>17</t>
  </si>
  <si>
    <t>18</t>
  </si>
  <si>
    <t>19</t>
  </si>
  <si>
    <t>27</t>
  </si>
  <si>
    <t>28</t>
  </si>
  <si>
    <t>29</t>
  </si>
  <si>
    <t>Божко Ю.Н.</t>
  </si>
  <si>
    <t>главный специалист - эксперт отдела лесного хозяйства</t>
  </si>
  <si>
    <t>Анашкова А.В.</t>
  </si>
  <si>
    <t>8(4742)43-00-07</t>
  </si>
  <si>
    <t>25.01.2021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</si>
</sst>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[Red]\-#,##0.00\ "/>
    <numFmt numFmtId="182" formatCode="0.0"/>
    <numFmt numFmtId="183" formatCode="_-* #,##0_-;\-* #,##0_-;_-* &quot;-&quot;_-;_-@_-"/>
    <numFmt numFmtId="184" formatCode="_-* #,##0.00_-;\-* #,##0.0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8"/>
      <color indexed="10"/>
      <name val="Arial Cyr"/>
      <family val="0"/>
    </font>
    <font>
      <b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 Cyr"/>
      <family val="2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u val="single"/>
      <sz val="7.5"/>
      <color indexed="12"/>
      <name val="Arial Cyr"/>
      <family val="2"/>
    </font>
    <font>
      <sz val="14"/>
      <color indexed="8"/>
      <name val="Times New Roman"/>
      <family val="2"/>
    </font>
    <font>
      <vertAlign val="superscript"/>
      <sz val="9"/>
      <name val="Arial Cyr"/>
      <family val="2"/>
    </font>
    <font>
      <sz val="10"/>
      <color indexed="8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 Cyr"/>
      <family val="0"/>
    </font>
    <font>
      <vertAlign val="superscript"/>
      <sz val="9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1"/>
      <color rgb="FFFF00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3" fillId="24" borderId="0" applyNumberFormat="0" applyBorder="0" applyAlignment="0" applyProtection="0"/>
    <xf numFmtId="0" fontId="28" fillId="25" borderId="0" applyNumberFormat="0" applyBorder="0" applyAlignment="0" applyProtection="0"/>
    <xf numFmtId="0" fontId="53" fillId="26" borderId="0" applyNumberFormat="0" applyBorder="0" applyAlignment="0" applyProtection="0"/>
    <xf numFmtId="0" fontId="28" fillId="17" borderId="0" applyNumberFormat="0" applyBorder="0" applyAlignment="0" applyProtection="0"/>
    <xf numFmtId="0" fontId="53" fillId="27" borderId="0" applyNumberFormat="0" applyBorder="0" applyAlignment="0" applyProtection="0"/>
    <xf numFmtId="0" fontId="28" fillId="19" borderId="0" applyNumberFormat="0" applyBorder="0" applyAlignment="0" applyProtection="0"/>
    <xf numFmtId="0" fontId="53" fillId="28" borderId="0" applyNumberFormat="0" applyBorder="0" applyAlignment="0" applyProtection="0"/>
    <xf numFmtId="0" fontId="28" fillId="29" borderId="0" applyNumberFormat="0" applyBorder="0" applyAlignment="0" applyProtection="0"/>
    <xf numFmtId="0" fontId="53" fillId="30" borderId="0" applyNumberFormat="0" applyBorder="0" applyAlignment="0" applyProtection="0"/>
    <xf numFmtId="0" fontId="28" fillId="31" borderId="0" applyNumberFormat="0" applyBorder="0" applyAlignment="0" applyProtection="0"/>
    <xf numFmtId="0" fontId="53" fillId="32" borderId="0" applyNumberFormat="0" applyBorder="0" applyAlignment="0" applyProtection="0"/>
    <xf numFmtId="0" fontId="28" fillId="33" borderId="0" applyNumberFormat="0" applyBorder="0" applyAlignment="0" applyProtection="0"/>
    <xf numFmtId="0" fontId="53" fillId="34" borderId="0" applyNumberFormat="0" applyBorder="0" applyAlignment="0" applyProtection="0"/>
    <xf numFmtId="0" fontId="28" fillId="35" borderId="0" applyNumberFormat="0" applyBorder="0" applyAlignment="0" applyProtection="0"/>
    <xf numFmtId="0" fontId="53" fillId="36" borderId="0" applyNumberFormat="0" applyBorder="0" applyAlignment="0" applyProtection="0"/>
    <xf numFmtId="0" fontId="28" fillId="37" borderId="0" applyNumberFormat="0" applyBorder="0" applyAlignment="0" applyProtection="0"/>
    <xf numFmtId="0" fontId="53" fillId="38" borderId="0" applyNumberFormat="0" applyBorder="0" applyAlignment="0" applyProtection="0"/>
    <xf numFmtId="0" fontId="28" fillId="39" borderId="0" applyNumberFormat="0" applyBorder="0" applyAlignment="0" applyProtection="0"/>
    <xf numFmtId="0" fontId="53" fillId="40" borderId="0" applyNumberFormat="0" applyBorder="0" applyAlignment="0" applyProtection="0"/>
    <xf numFmtId="0" fontId="28" fillId="29" borderId="0" applyNumberFormat="0" applyBorder="0" applyAlignment="0" applyProtection="0"/>
    <xf numFmtId="0" fontId="53" fillId="41" borderId="0" applyNumberFormat="0" applyBorder="0" applyAlignment="0" applyProtection="0"/>
    <xf numFmtId="0" fontId="28" fillId="31" borderId="0" applyNumberFormat="0" applyBorder="0" applyAlignment="0" applyProtection="0"/>
    <xf numFmtId="0" fontId="53" fillId="42" borderId="0" applyNumberFormat="0" applyBorder="0" applyAlignment="0" applyProtection="0"/>
    <xf numFmtId="0" fontId="28" fillId="43" borderId="0" applyNumberFormat="0" applyBorder="0" applyAlignment="0" applyProtection="0"/>
    <xf numFmtId="0" fontId="54" fillId="44" borderId="1" applyNumberFormat="0" applyAlignment="0" applyProtection="0"/>
    <xf numFmtId="0" fontId="29" fillId="13" borderId="2" applyNumberFormat="0" applyAlignment="0" applyProtection="0"/>
    <xf numFmtId="0" fontId="55" fillId="45" borderId="3" applyNumberFormat="0" applyAlignment="0" applyProtection="0"/>
    <xf numFmtId="0" fontId="30" fillId="46" borderId="4" applyNumberFormat="0" applyAlignment="0" applyProtection="0"/>
    <xf numFmtId="0" fontId="56" fillId="45" borderId="1" applyNumberFormat="0" applyAlignment="0" applyProtection="0"/>
    <xf numFmtId="0" fontId="31" fillId="46" borderId="2" applyNumberFormat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32" fillId="0" borderId="6" applyNumberFormat="0" applyFill="0" applyAlignment="0" applyProtection="0"/>
    <xf numFmtId="0" fontId="58" fillId="0" borderId="7" applyNumberFormat="0" applyFill="0" applyAlignment="0" applyProtection="0"/>
    <xf numFmtId="0" fontId="33" fillId="0" borderId="8" applyNumberFormat="0" applyFill="0" applyAlignment="0" applyProtection="0"/>
    <xf numFmtId="0" fontId="59" fillId="0" borderId="9" applyNumberFormat="0" applyFill="0" applyAlignment="0" applyProtection="0"/>
    <xf numFmtId="0" fontId="34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35" fillId="0" borderId="12" applyNumberFormat="0" applyFill="0" applyAlignment="0" applyProtection="0"/>
    <xf numFmtId="0" fontId="61" fillId="47" borderId="13" applyNumberFormat="0" applyAlignment="0" applyProtection="0"/>
    <xf numFmtId="0" fontId="36" fillId="48" borderId="14" applyNumberFormat="0" applyAlignment="0" applyProtection="0"/>
    <xf numFmtId="0" fontId="6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 locked="0"/>
    </xf>
    <xf numFmtId="0" fontId="3" fillId="0" borderId="0">
      <alignment horizontal="left"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64" fillId="51" borderId="0" applyNumberFormat="0" applyBorder="0" applyAlignment="0" applyProtection="0"/>
    <xf numFmtId="0" fontId="39" fillId="5" borderId="0" applyNumberFormat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66" fillId="0" borderId="17" applyNumberFormat="0" applyFill="0" applyAlignment="0" applyProtection="0"/>
    <xf numFmtId="0" fontId="41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54" borderId="0" applyNumberFormat="0" applyBorder="0" applyAlignment="0" applyProtection="0"/>
    <xf numFmtId="0" fontId="43" fillId="7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0" xfId="90">
      <alignment/>
      <protection/>
    </xf>
    <xf numFmtId="0" fontId="2" fillId="0" borderId="0" xfId="90" applyFill="1">
      <alignment/>
      <protection/>
    </xf>
    <xf numFmtId="0" fontId="5" fillId="0" borderId="0" xfId="90" applyFont="1">
      <alignment/>
      <protection/>
    </xf>
    <xf numFmtId="49" fontId="8" fillId="0" borderId="0" xfId="114" applyNumberFormat="1" applyFont="1" applyAlignment="1">
      <alignment horizontal="center" vertical="center" wrapText="1"/>
      <protection/>
    </xf>
    <xf numFmtId="49" fontId="8" fillId="0" borderId="0" xfId="114" applyNumberFormat="1" applyFont="1" applyAlignment="1">
      <alignment horizontal="center" wrapText="1"/>
      <protection/>
    </xf>
    <xf numFmtId="0" fontId="8" fillId="0" borderId="0" xfId="114" applyFont="1" applyAlignment="1">
      <alignment wrapText="1"/>
      <protection/>
    </xf>
    <xf numFmtId="0" fontId="8" fillId="0" borderId="0" xfId="114" applyFont="1">
      <alignment/>
      <protection/>
    </xf>
    <xf numFmtId="49" fontId="14" fillId="0" borderId="0" xfId="114" applyNumberFormat="1" applyFont="1">
      <alignment/>
      <protection/>
    </xf>
    <xf numFmtId="0" fontId="15" fillId="0" borderId="0" xfId="114" applyFont="1" applyAlignment="1">
      <alignment horizontal="center"/>
      <protection/>
    </xf>
    <xf numFmtId="0" fontId="14" fillId="0" borderId="0" xfId="114" applyFont="1">
      <alignment/>
      <protection/>
    </xf>
    <xf numFmtId="0" fontId="16" fillId="0" borderId="0" xfId="114" applyNumberFormat="1" applyFont="1">
      <alignment/>
      <protection/>
    </xf>
    <xf numFmtId="49" fontId="4" fillId="0" borderId="0" xfId="114" applyNumberFormat="1">
      <alignment/>
      <protection/>
    </xf>
    <xf numFmtId="49" fontId="17" fillId="0" borderId="0" xfId="114" applyNumberFormat="1" applyFont="1" applyAlignment="1">
      <alignment horizontal="center"/>
      <protection/>
    </xf>
    <xf numFmtId="0" fontId="4" fillId="0" borderId="0" xfId="114" applyNumberFormat="1">
      <alignment/>
      <protection/>
    </xf>
    <xf numFmtId="0" fontId="17" fillId="0" borderId="0" xfId="114" applyFont="1" applyAlignment="1">
      <alignment wrapText="1"/>
      <protection/>
    </xf>
    <xf numFmtId="0" fontId="4" fillId="0" borderId="0" xfId="114" applyFont="1" applyAlignment="1">
      <alignment horizontal="center" vertical="center"/>
      <protection/>
    </xf>
    <xf numFmtId="0" fontId="4" fillId="0" borderId="0" xfId="114" applyFont="1">
      <alignment/>
      <protection/>
    </xf>
    <xf numFmtId="49" fontId="8" fillId="0" borderId="0" xfId="114" applyNumberFormat="1" applyFont="1" applyAlignment="1">
      <alignment horizontal="center" vertical="center"/>
      <protection/>
    </xf>
    <xf numFmtId="0" fontId="4" fillId="46" borderId="0" xfId="115" applyFill="1" applyAlignment="1">
      <alignment horizontal="center" vertical="center" wrapText="1"/>
      <protection/>
    </xf>
    <xf numFmtId="0" fontId="4" fillId="0" borderId="0" xfId="115">
      <alignment/>
      <protection/>
    </xf>
    <xf numFmtId="49" fontId="4" fillId="0" borderId="0" xfId="115" applyNumberFormat="1" applyFont="1">
      <alignment/>
      <protection/>
    </xf>
    <xf numFmtId="0" fontId="4" fillId="0" borderId="0" xfId="115" applyAlignment="1">
      <alignment wrapText="1"/>
      <protection/>
    </xf>
    <xf numFmtId="0" fontId="0" fillId="0" borderId="0" xfId="99">
      <alignment/>
      <protection/>
    </xf>
    <xf numFmtId="176" fontId="4" fillId="55" borderId="19" xfId="90" applyNumberFormat="1" applyFont="1" applyFill="1" applyBorder="1" applyAlignment="1" applyProtection="1">
      <alignment/>
      <protection/>
    </xf>
    <xf numFmtId="172" fontId="27" fillId="55" borderId="19" xfId="90" applyNumberFormat="1" applyFont="1" applyFill="1" applyBorder="1">
      <alignment/>
      <protection/>
    </xf>
    <xf numFmtId="3" fontId="27" fillId="55" borderId="19" xfId="90" applyNumberFormat="1" applyFont="1" applyFill="1" applyBorder="1">
      <alignment/>
      <protection/>
    </xf>
    <xf numFmtId="176" fontId="4" fillId="55" borderId="19" xfId="90" applyNumberFormat="1" applyFont="1" applyFill="1" applyBorder="1" applyAlignment="1" applyProtection="1">
      <alignment horizontal="right"/>
      <protection/>
    </xf>
    <xf numFmtId="172" fontId="27" fillId="55" borderId="19" xfId="90" applyNumberFormat="1" applyFont="1" applyFill="1" applyBorder="1" applyAlignment="1">
      <alignment horizontal="center"/>
      <protection/>
    </xf>
    <xf numFmtId="176" fontId="17" fillId="55" borderId="19" xfId="90" applyNumberFormat="1" applyFont="1" applyFill="1" applyBorder="1" applyAlignment="1" applyProtection="1">
      <alignment horizontal="right"/>
      <protection/>
    </xf>
    <xf numFmtId="175" fontId="27" fillId="55" borderId="19" xfId="91" applyNumberFormat="1" applyFont="1" applyFill="1" applyBorder="1" applyAlignment="1">
      <alignment horizontal="right" vertical="center"/>
      <protection/>
    </xf>
    <xf numFmtId="176" fontId="4" fillId="56" borderId="19" xfId="99" applyNumberFormat="1" applyFont="1" applyFill="1" applyBorder="1" applyAlignment="1" applyProtection="1">
      <alignment horizontal="right"/>
      <protection locked="0"/>
    </xf>
    <xf numFmtId="176" fontId="17" fillId="55" borderId="19" xfId="91" applyNumberFormat="1" applyFont="1" applyFill="1" applyBorder="1" applyAlignment="1">
      <alignment horizontal="right" vertical="center"/>
      <protection/>
    </xf>
    <xf numFmtId="49" fontId="20" fillId="56" borderId="0" xfId="91" applyNumberFormat="1" applyFont="1" applyFill="1" applyAlignment="1">
      <alignment vertical="top"/>
      <protection/>
    </xf>
    <xf numFmtId="0" fontId="10" fillId="56" borderId="0" xfId="91" applyFont="1" applyFill="1" applyBorder="1" applyAlignment="1">
      <alignment horizontal="center" vertical="top"/>
      <protection/>
    </xf>
    <xf numFmtId="49" fontId="19" fillId="56" borderId="19" xfId="91" applyNumberFormat="1" applyFont="1" applyFill="1" applyBorder="1" applyAlignment="1">
      <alignment horizontal="center" vertical="top"/>
      <protection/>
    </xf>
    <xf numFmtId="49" fontId="19" fillId="56" borderId="19" xfId="90" applyNumberFormat="1" applyFont="1" applyFill="1" applyBorder="1" applyAlignment="1">
      <alignment horizontal="center" vertical="center"/>
      <protection/>
    </xf>
    <xf numFmtId="49" fontId="20" fillId="56" borderId="0" xfId="90" applyNumberFormat="1" applyFont="1" applyFill="1" applyAlignment="1">
      <alignment horizontal="center"/>
      <protection/>
    </xf>
    <xf numFmtId="0" fontId="2" fillId="56" borderId="0" xfId="90" applyFill="1">
      <alignment/>
      <protection/>
    </xf>
    <xf numFmtId="0" fontId="2" fillId="56" borderId="0" xfId="91" applyFont="1" applyFill="1">
      <alignment/>
      <protection/>
    </xf>
    <xf numFmtId="0" fontId="2" fillId="56" borderId="0" xfId="91" applyFill="1" applyAlignment="1">
      <alignment horizontal="center" vertical="top" wrapText="1"/>
      <protection/>
    </xf>
    <xf numFmtId="0" fontId="2" fillId="56" borderId="0" xfId="91" applyFill="1" applyAlignment="1">
      <alignment horizontal="center" vertical="top"/>
      <protection/>
    </xf>
    <xf numFmtId="0" fontId="2" fillId="56" borderId="0" xfId="91" applyFill="1">
      <alignment/>
      <protection/>
    </xf>
    <xf numFmtId="0" fontId="11" fillId="56" borderId="0" xfId="91" applyFont="1" applyFill="1" applyAlignment="1">
      <alignment horizontal="center" readingOrder="2"/>
      <protection/>
    </xf>
    <xf numFmtId="0" fontId="0" fillId="56" borderId="0" xfId="0" applyFill="1" applyAlignment="1">
      <alignment/>
    </xf>
    <xf numFmtId="0" fontId="10" fillId="56" borderId="0" xfId="90" applyFont="1" applyFill="1" applyBorder="1" applyAlignment="1">
      <alignment horizontal="center"/>
      <protection/>
    </xf>
    <xf numFmtId="0" fontId="22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wrapText="1"/>
      <protection/>
    </xf>
    <xf numFmtId="0" fontId="9" fillId="56" borderId="0" xfId="90" applyFont="1" applyFill="1" applyBorder="1" applyAlignment="1">
      <alignment horizontal="right" wrapText="1"/>
      <protection/>
    </xf>
    <xf numFmtId="49" fontId="7" fillId="56" borderId="0" xfId="90" applyNumberFormat="1" applyFont="1" applyFill="1" applyBorder="1" applyAlignment="1" applyProtection="1">
      <alignment horizontal="right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 locked="0"/>
    </xf>
    <xf numFmtId="0" fontId="7" fillId="56" borderId="0" xfId="90" applyFont="1" applyFill="1" applyBorder="1" applyAlignment="1">
      <alignment horizontal="left" wrapText="1"/>
      <protection/>
    </xf>
    <xf numFmtId="0" fontId="9" fillId="56" borderId="0" xfId="90" applyFont="1" applyFill="1" applyBorder="1" applyAlignment="1">
      <alignment horizontal="left" wrapText="1"/>
      <protection/>
    </xf>
    <xf numFmtId="0" fontId="8" fillId="56" borderId="20" xfId="90" applyFont="1" applyFill="1" applyBorder="1" applyAlignment="1">
      <alignment vertical="top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4" fillId="56" borderId="0" xfId="90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/>
      <protection/>
    </xf>
    <xf numFmtId="0" fontId="5" fillId="56" borderId="0" xfId="90" applyFont="1" applyFill="1" applyBorder="1" applyAlignment="1">
      <alignment horizontal="right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0" fontId="5" fillId="56" borderId="0" xfId="90" applyFont="1" applyFill="1">
      <alignment/>
      <protection/>
    </xf>
    <xf numFmtId="0" fontId="2" fillId="56" borderId="19" xfId="90" applyFont="1" applyFill="1" applyBorder="1" applyAlignment="1">
      <alignment vertical="center" wrapText="1"/>
      <protection/>
    </xf>
    <xf numFmtId="49" fontId="2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/>
      <protection locked="0"/>
    </xf>
    <xf numFmtId="49" fontId="2" fillId="56" borderId="19" xfId="90" applyNumberFormat="1" applyFont="1" applyFill="1" applyBorder="1" applyAlignment="1">
      <alignment horizontal="center"/>
      <protection/>
    </xf>
    <xf numFmtId="0" fontId="4" fillId="56" borderId="19" xfId="90" applyFont="1" applyFill="1" applyBorder="1" applyAlignment="1" applyProtection="1">
      <alignment horizontal="center" vertical="center"/>
      <protection/>
    </xf>
    <xf numFmtId="0" fontId="2" fillId="56" borderId="19" xfId="90" applyFont="1" applyFill="1" applyBorder="1" applyAlignment="1">
      <alignment horizontal="left" vertical="center" wrapText="1" indent="3"/>
      <protection/>
    </xf>
    <xf numFmtId="0" fontId="2" fillId="56" borderId="0" xfId="90" applyFont="1" applyFill="1" applyBorder="1" applyAlignment="1">
      <alignment vertical="center" wrapText="1"/>
      <protection/>
    </xf>
    <xf numFmtId="49" fontId="2" fillId="56" borderId="0" xfId="90" applyNumberFormat="1" applyFont="1" applyFill="1" applyBorder="1" applyAlignment="1">
      <alignment horizontal="center" wrapText="1"/>
      <protection/>
    </xf>
    <xf numFmtId="0" fontId="4" fillId="56" borderId="0" xfId="90" applyFont="1" applyFill="1" applyBorder="1" applyAlignment="1" applyProtection="1">
      <alignment horizontal="center" vertical="center"/>
      <protection/>
    </xf>
    <xf numFmtId="0" fontId="2" fillId="56" borderId="0" xfId="90" applyFont="1" applyFill="1">
      <alignment/>
      <protection/>
    </xf>
    <xf numFmtId="0" fontId="2" fillId="56" borderId="0" xfId="90" applyFill="1" applyBorder="1">
      <alignment/>
      <protection/>
    </xf>
    <xf numFmtId="0" fontId="2" fillId="56" borderId="0" xfId="90" applyFont="1" applyFill="1" applyBorder="1" applyAlignment="1">
      <alignment vertical="top"/>
      <protection/>
    </xf>
    <xf numFmtId="49" fontId="3" fillId="56" borderId="0" xfId="90" applyNumberFormat="1" applyFont="1" applyFill="1" applyBorder="1" applyAlignment="1" applyProtection="1">
      <alignment/>
      <protection locked="0"/>
    </xf>
    <xf numFmtId="49" fontId="2" fillId="56" borderId="0" xfId="90" applyNumberFormat="1" applyFont="1" applyFill="1" applyBorder="1" applyAlignment="1" applyProtection="1">
      <alignment/>
      <protection locked="0"/>
    </xf>
    <xf numFmtId="0" fontId="3" fillId="56" borderId="0" xfId="90" applyFont="1" applyFill="1" applyBorder="1" applyAlignment="1">
      <alignment vertical="top" wrapText="1"/>
      <protection/>
    </xf>
    <xf numFmtId="0" fontId="19" fillId="56" borderId="19" xfId="91" applyFont="1" applyFill="1" applyBorder="1" applyAlignment="1">
      <alignment horizontal="center" vertical="top"/>
      <protection/>
    </xf>
    <xf numFmtId="0" fontId="19" fillId="56" borderId="19" xfId="0" applyFont="1" applyFill="1" applyBorder="1" applyAlignment="1">
      <alignment horizontal="center" vertical="top"/>
    </xf>
    <xf numFmtId="0" fontId="4" fillId="56" borderId="0" xfId="90" applyFont="1" applyFill="1" applyBorder="1" applyAlignment="1" applyProtection="1">
      <alignment horizontal="center" vertical="top" wrapText="1"/>
      <protection/>
    </xf>
    <xf numFmtId="0" fontId="0" fillId="56" borderId="0" xfId="99" applyFill="1">
      <alignment/>
      <protection/>
    </xf>
    <xf numFmtId="0" fontId="9" fillId="56" borderId="0" xfId="90" applyFont="1" applyFill="1" applyBorder="1" applyAlignment="1">
      <alignment horizontal="center" wrapText="1"/>
      <protection/>
    </xf>
    <xf numFmtId="49" fontId="7" fillId="56" borderId="20" xfId="90" applyNumberFormat="1" applyFont="1" applyFill="1" applyBorder="1" applyAlignment="1" applyProtection="1">
      <alignment horizontal="center" wrapText="1"/>
      <protection/>
    </xf>
    <xf numFmtId="0" fontId="44" fillId="56" borderId="0" xfId="99" applyFont="1" applyFill="1" applyAlignment="1">
      <alignment horizontal="center"/>
      <protection/>
    </xf>
    <xf numFmtId="0" fontId="48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vertical="center" wrapText="1"/>
      <protection/>
    </xf>
    <xf numFmtId="0" fontId="4" fillId="56" borderId="19" xfId="99" applyFont="1" applyFill="1" applyBorder="1" applyAlignment="1">
      <alignment horizontal="center" wrapText="1"/>
      <protection/>
    </xf>
    <xf numFmtId="0" fontId="4" fillId="56" borderId="19" xfId="99" applyFont="1" applyFill="1" applyBorder="1" applyAlignment="1">
      <alignment wrapText="1"/>
      <protection/>
    </xf>
    <xf numFmtId="49" fontId="4" fillId="56" borderId="19" xfId="90" applyNumberFormat="1" applyFont="1" applyFill="1" applyBorder="1" applyAlignment="1">
      <alignment horizontal="center" wrapText="1"/>
      <protection/>
    </xf>
    <xf numFmtId="0" fontId="2" fillId="56" borderId="19" xfId="99" applyFont="1" applyFill="1" applyBorder="1" applyAlignment="1">
      <alignment horizontal="center" wrapText="1"/>
      <protection/>
    </xf>
    <xf numFmtId="0" fontId="17" fillId="56" borderId="19" xfId="99" applyFont="1" applyFill="1" applyBorder="1" applyAlignment="1">
      <alignment wrapText="1"/>
      <protection/>
    </xf>
    <xf numFmtId="0" fontId="17" fillId="56" borderId="19" xfId="99" applyFont="1" applyFill="1" applyBorder="1" applyAlignment="1">
      <alignment horizontal="center" wrapText="1"/>
      <protection/>
    </xf>
    <xf numFmtId="49" fontId="2" fillId="56" borderId="0" xfId="90" applyNumberFormat="1" applyFont="1" applyFill="1" applyBorder="1" applyAlignment="1" applyProtection="1">
      <alignment horizontal="center" wrapText="1"/>
      <protection locked="0"/>
    </xf>
    <xf numFmtId="0" fontId="2" fillId="56" borderId="0" xfId="90" applyFont="1" applyFill="1" applyBorder="1" applyAlignment="1">
      <alignment horizontal="center" vertical="top" wrapText="1"/>
      <protection/>
    </xf>
    <xf numFmtId="49" fontId="2" fillId="56" borderId="19" xfId="99" applyNumberFormat="1" applyFont="1" applyFill="1" applyBorder="1" applyAlignment="1">
      <alignment horizontal="center" wrapText="1"/>
      <protection/>
    </xf>
    <xf numFmtId="0" fontId="4" fillId="56" borderId="19" xfId="99" applyFont="1" applyFill="1" applyBorder="1" applyAlignment="1" applyProtection="1">
      <alignment wrapText="1"/>
      <protection locked="0"/>
    </xf>
    <xf numFmtId="0" fontId="8" fillId="56" borderId="0" xfId="90" applyFont="1" applyFill="1" applyBorder="1" applyAlignment="1">
      <alignment vertical="top" wrapText="1"/>
      <protection/>
    </xf>
    <xf numFmtId="0" fontId="4" fillId="56" borderId="20" xfId="90" applyFont="1" applyFill="1" applyBorder="1" applyAlignment="1">
      <alignment horizontal="right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center" wrapText="1"/>
      <protection/>
    </xf>
    <xf numFmtId="176" fontId="4" fillId="56" borderId="19" xfId="90" applyNumberFormat="1" applyFont="1" applyFill="1" applyBorder="1" applyAlignment="1" applyProtection="1">
      <alignment horizontal="right"/>
      <protection locked="0"/>
    </xf>
    <xf numFmtId="49" fontId="24" fillId="56" borderId="19" xfId="90" applyNumberFormat="1" applyFont="1" applyFill="1" applyBorder="1" applyAlignment="1">
      <alignment horizontal="center" wrapText="1"/>
      <protection/>
    </xf>
    <xf numFmtId="0" fontId="25" fillId="56" borderId="19" xfId="90" applyFont="1" applyFill="1" applyBorder="1" applyAlignment="1">
      <alignment horizontal="center" wrapText="1"/>
      <protection/>
    </xf>
    <xf numFmtId="49" fontId="5" fillId="56" borderId="19" xfId="90" applyNumberFormat="1" applyFont="1" applyFill="1" applyBorder="1" applyAlignment="1">
      <alignment horizontal="center" wrapText="1"/>
      <protection/>
    </xf>
    <xf numFmtId="0" fontId="2" fillId="56" borderId="0" xfId="90" applyFont="1" applyFill="1" applyBorder="1" applyAlignment="1">
      <alignment horizontal="center" vertical="center"/>
      <protection/>
    </xf>
    <xf numFmtId="0" fontId="2" fillId="56" borderId="0" xfId="90" applyFont="1" applyFill="1" applyBorder="1">
      <alignment/>
      <protection/>
    </xf>
    <xf numFmtId="49" fontId="9" fillId="56" borderId="0" xfId="90" applyNumberFormat="1" applyFont="1" applyFill="1" applyBorder="1" applyAlignment="1" applyProtection="1">
      <alignment horizontal="center" wrapText="1"/>
      <protection/>
    </xf>
    <xf numFmtId="3" fontId="4" fillId="56" borderId="0" xfId="90" applyNumberFormat="1" applyFont="1" applyFill="1" applyBorder="1" applyAlignment="1" applyProtection="1">
      <alignment/>
      <protection/>
    </xf>
    <xf numFmtId="49" fontId="3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/>
      <protection/>
    </xf>
    <xf numFmtId="49" fontId="2" fillId="56" borderId="0" xfId="90" applyNumberFormat="1" applyFont="1" applyFill="1" applyBorder="1" applyAlignment="1" applyProtection="1">
      <alignment horizont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" fillId="56" borderId="0" xfId="90" applyFont="1" applyFill="1" applyBorder="1" applyAlignment="1">
      <alignment horizontal="center" vertical="top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/>
      <protection/>
    </xf>
    <xf numFmtId="0" fontId="25" fillId="56" borderId="19" xfId="90" applyNumberFormat="1" applyFont="1" applyFill="1" applyBorder="1" applyAlignment="1">
      <alignment horizontal="left" wrapText="1"/>
      <protection/>
    </xf>
    <xf numFmtId="49" fontId="5" fillId="56" borderId="19" xfId="90" applyNumberFormat="1" applyFont="1" applyFill="1" applyBorder="1" applyAlignment="1">
      <alignment horizontal="center" vertical="center" wrapText="1"/>
      <protection/>
    </xf>
    <xf numFmtId="0" fontId="24" fillId="56" borderId="19" xfId="90" applyNumberFormat="1" applyFont="1" applyFill="1" applyBorder="1" applyAlignment="1">
      <alignment horizontal="left" wrapText="1" indent="1"/>
      <protection/>
    </xf>
    <xf numFmtId="0" fontId="4" fillId="56" borderId="19" xfId="99" applyFont="1" applyFill="1" applyBorder="1" applyAlignment="1">
      <alignment horizontal="left" wrapText="1" indent="1"/>
      <protection/>
    </xf>
    <xf numFmtId="0" fontId="0" fillId="56" borderId="0" xfId="99" applyFill="1" applyBorder="1">
      <alignment/>
      <protection/>
    </xf>
    <xf numFmtId="0" fontId="9" fillId="56" borderId="0" xfId="90" applyFont="1" applyFill="1" applyBorder="1" applyAlignment="1">
      <alignment vertical="center" wrapText="1"/>
      <protection/>
    </xf>
    <xf numFmtId="0" fontId="2" fillId="0" borderId="21" xfId="90" applyBorder="1">
      <alignment/>
      <protection/>
    </xf>
    <xf numFmtId="0" fontId="0" fillId="0" borderId="21" xfId="0" applyBorder="1" applyAlignment="1">
      <alignment/>
    </xf>
    <xf numFmtId="0" fontId="2" fillId="56" borderId="21" xfId="90" applyFont="1" applyFill="1" applyBorder="1" applyAlignment="1">
      <alignment vertical="center" wrapText="1"/>
      <protection/>
    </xf>
    <xf numFmtId="49" fontId="2" fillId="56" borderId="21" xfId="90" applyNumberFormat="1" applyFont="1" applyFill="1" applyBorder="1" applyAlignment="1">
      <alignment horizontal="center" wrapText="1"/>
      <protection/>
    </xf>
    <xf numFmtId="0" fontId="2" fillId="56" borderId="21" xfId="90" applyFont="1" applyFill="1" applyBorder="1" applyAlignment="1">
      <alignment horizontal="center" vertical="center"/>
      <protection/>
    </xf>
    <xf numFmtId="0" fontId="2" fillId="56" borderId="21" xfId="90" applyFont="1" applyFill="1" applyBorder="1">
      <alignment/>
      <protection/>
    </xf>
    <xf numFmtId="0" fontId="2" fillId="56" borderId="21" xfId="90" applyFill="1" applyBorder="1">
      <alignment/>
      <protection/>
    </xf>
    <xf numFmtId="0" fontId="3" fillId="56" borderId="21" xfId="90" applyFont="1" applyFill="1" applyBorder="1" applyAlignment="1">
      <alignment vertical="top" wrapText="1"/>
      <protection/>
    </xf>
    <xf numFmtId="0" fontId="2" fillId="56" borderId="21" xfId="90" applyFont="1" applyFill="1" applyBorder="1" applyAlignment="1">
      <alignment horizontal="center" vertical="top" wrapText="1"/>
      <protection/>
    </xf>
    <xf numFmtId="172" fontId="27" fillId="55" borderId="19" xfId="90" applyNumberFormat="1" applyFont="1" applyFill="1" applyBorder="1" applyAlignment="1">
      <alignment horizontal="right"/>
      <protection/>
    </xf>
    <xf numFmtId="0" fontId="5" fillId="56" borderId="19" xfId="90" applyFont="1" applyFill="1" applyBorder="1" applyAlignment="1">
      <alignment horizontal="left" wrapText="1" indent="1"/>
      <protection/>
    </xf>
    <xf numFmtId="176" fontId="17" fillId="55" borderId="19" xfId="91" applyNumberFormat="1" applyFont="1" applyFill="1" applyBorder="1" applyAlignment="1">
      <alignment vertical="center"/>
      <protection/>
    </xf>
    <xf numFmtId="176" fontId="4" fillId="56" borderId="19" xfId="99" applyNumberFormat="1" applyFont="1" applyFill="1" applyBorder="1" applyAlignment="1" applyProtection="1">
      <alignment vertical="center"/>
      <protection locked="0"/>
    </xf>
    <xf numFmtId="0" fontId="25" fillId="56" borderId="19" xfId="90" applyNumberFormat="1" applyFont="1" applyFill="1" applyBorder="1" applyAlignment="1">
      <alignment horizontal="left" wrapText="1" indent="1"/>
      <protection/>
    </xf>
    <xf numFmtId="0" fontId="24" fillId="56" borderId="19" xfId="90" applyNumberFormat="1" applyFont="1" applyFill="1" applyBorder="1" applyAlignment="1" applyProtection="1">
      <alignment horizontal="left" wrapText="1"/>
      <protection locked="0"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2" fillId="56" borderId="19" xfId="90" applyFont="1" applyFill="1" applyBorder="1" applyAlignment="1">
      <alignment horizontal="left" vertical="center" wrapText="1"/>
      <protection/>
    </xf>
    <xf numFmtId="0" fontId="0" fillId="57" borderId="0" xfId="0" applyFill="1" applyAlignment="1">
      <alignment/>
    </xf>
    <xf numFmtId="0" fontId="2" fillId="56" borderId="19" xfId="90" applyFont="1" applyFill="1" applyBorder="1" applyAlignment="1">
      <alignment horizontal="center" vertical="center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56" borderId="0" xfId="90" applyFont="1" applyFill="1" applyBorder="1" applyAlignment="1">
      <alignment horizontal="center" vertical="center" wrapText="1"/>
      <protection/>
    </xf>
    <xf numFmtId="0" fontId="2" fillId="56" borderId="0" xfId="90" applyFont="1" applyFill="1" applyBorder="1" applyAlignment="1">
      <alignment horizontal="left" vertical="center" wrapText="1"/>
      <protection/>
    </xf>
    <xf numFmtId="49" fontId="2" fillId="56" borderId="20" xfId="90" applyNumberFormat="1" applyFont="1" applyFill="1" applyBorder="1" applyAlignment="1" applyProtection="1">
      <alignment horizontal="center"/>
      <protection locked="0"/>
    </xf>
    <xf numFmtId="49" fontId="2" fillId="56" borderId="0" xfId="90" applyNumberFormat="1" applyFont="1" applyFill="1" applyAlignment="1">
      <alignment horizontal="left"/>
      <protection/>
    </xf>
    <xf numFmtId="49" fontId="4" fillId="56" borderId="19" xfId="90" applyNumberFormat="1" applyFont="1" applyFill="1" applyBorder="1" applyAlignment="1">
      <alignment horizontal="center" vertical="center" wrapText="1"/>
      <protection/>
    </xf>
    <xf numFmtId="0" fontId="4" fillId="56" borderId="19" xfId="90" applyFont="1" applyFill="1" applyBorder="1" applyAlignment="1">
      <alignment horizontal="center" vertical="center" wrapText="1"/>
      <protection/>
    </xf>
    <xf numFmtId="49" fontId="2" fillId="56" borderId="20" xfId="90" applyNumberFormat="1" applyFont="1" applyFill="1" applyBorder="1" applyAlignment="1" applyProtection="1">
      <alignment horizontal="center" wrapText="1"/>
      <protection locked="0"/>
    </xf>
    <xf numFmtId="49" fontId="3" fillId="56" borderId="22" xfId="90" applyNumberFormat="1" applyFont="1" applyFill="1" applyBorder="1" applyAlignment="1" applyProtection="1">
      <alignment horizontal="center" vertical="top"/>
      <protection/>
    </xf>
    <xf numFmtId="49" fontId="2" fillId="56" borderId="22" xfId="90" applyNumberFormat="1" applyFont="1" applyFill="1" applyBorder="1" applyAlignment="1" applyProtection="1">
      <alignment horizontal="center" vertical="top"/>
      <protection/>
    </xf>
    <xf numFmtId="49" fontId="4" fillId="56" borderId="19" xfId="90" applyNumberFormat="1" applyFont="1" applyFill="1" applyBorder="1" applyAlignment="1" applyProtection="1">
      <alignment horizontal="center" wrapText="1"/>
      <protection/>
    </xf>
    <xf numFmtId="49" fontId="17" fillId="56" borderId="19" xfId="90" applyNumberFormat="1" applyFont="1" applyFill="1" applyBorder="1" applyAlignment="1" applyProtection="1">
      <alignment horizontal="center" wrapText="1"/>
      <protection/>
    </xf>
    <xf numFmtId="0" fontId="3" fillId="56" borderId="22" xfId="90" applyFont="1" applyFill="1" applyBorder="1" applyAlignment="1">
      <alignment horizontal="center" vertical="top"/>
      <protection/>
    </xf>
    <xf numFmtId="0" fontId="2" fillId="56" borderId="22" xfId="90" applyFont="1" applyFill="1" applyBorder="1" applyAlignment="1">
      <alignment horizontal="center" vertical="top"/>
      <protection/>
    </xf>
    <xf numFmtId="0" fontId="3" fillId="56" borderId="0" xfId="90" applyFont="1" applyFill="1" applyBorder="1" applyAlignment="1">
      <alignment horizontal="center" vertical="top"/>
      <protection/>
    </xf>
    <xf numFmtId="0" fontId="2" fillId="56" borderId="0" xfId="90" applyFont="1" applyFill="1" applyBorder="1" applyAlignment="1">
      <alignment horizontal="center" vertical="top"/>
      <protection/>
    </xf>
    <xf numFmtId="0" fontId="2" fillId="56" borderId="19" xfId="90" applyFont="1" applyFill="1" applyBorder="1" applyAlignment="1">
      <alignment horizontal="center" vertical="center"/>
      <protection/>
    </xf>
    <xf numFmtId="0" fontId="26" fillId="56" borderId="19" xfId="90" applyFont="1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/>
      <protection/>
    </xf>
    <xf numFmtId="0" fontId="2" fillId="56" borderId="20" xfId="90" applyFont="1" applyFill="1" applyBorder="1" applyAlignment="1" applyProtection="1">
      <alignment horizontal="center"/>
      <protection locked="0"/>
    </xf>
    <xf numFmtId="0" fontId="2" fillId="56" borderId="19" xfId="91" applyFont="1" applyFill="1" applyBorder="1" applyAlignment="1">
      <alignment vertical="center" wrapText="1"/>
      <protection/>
    </xf>
    <xf numFmtId="0" fontId="2" fillId="56" borderId="19" xfId="91" applyFont="1" applyFill="1" applyBorder="1" applyAlignment="1">
      <alignment vertical="center"/>
      <protection/>
    </xf>
    <xf numFmtId="0" fontId="5" fillId="56" borderId="19" xfId="91" applyFont="1" applyFill="1" applyBorder="1" applyAlignment="1">
      <alignment vertical="center" wrapText="1"/>
      <protection/>
    </xf>
    <xf numFmtId="0" fontId="5" fillId="56" borderId="23" xfId="91" applyFont="1" applyFill="1" applyBorder="1" applyAlignment="1">
      <alignment horizontal="center" vertical="center" wrapText="1"/>
      <protection/>
    </xf>
    <xf numFmtId="0" fontId="5" fillId="56" borderId="24" xfId="91" applyFont="1" applyFill="1" applyBorder="1" applyAlignment="1">
      <alignment horizontal="center" vertical="center" wrapText="1"/>
      <protection/>
    </xf>
    <xf numFmtId="0" fontId="5" fillId="56" borderId="25" xfId="91" applyFont="1" applyFill="1" applyBorder="1" applyAlignment="1">
      <alignment horizontal="center" vertical="center" wrapText="1"/>
      <protection/>
    </xf>
    <xf numFmtId="0" fontId="2" fillId="56" borderId="23" xfId="91" applyFont="1" applyFill="1" applyBorder="1" applyAlignment="1">
      <alignment horizontal="center" vertical="center"/>
      <protection/>
    </xf>
    <xf numFmtId="0" fontId="2" fillId="56" borderId="24" xfId="91" applyFont="1" applyFill="1" applyBorder="1" applyAlignment="1">
      <alignment horizontal="center" vertical="center"/>
      <protection/>
    </xf>
    <xf numFmtId="0" fontId="2" fillId="56" borderId="25" xfId="91" applyFont="1" applyFill="1" applyBorder="1" applyAlignment="1">
      <alignment horizontal="center" vertical="center"/>
      <protection/>
    </xf>
    <xf numFmtId="0" fontId="2" fillId="56" borderId="23" xfId="91" applyFont="1" applyFill="1" applyBorder="1" applyAlignment="1">
      <alignment horizontal="center" vertical="center" wrapText="1"/>
      <protection/>
    </xf>
    <xf numFmtId="0" fontId="2" fillId="56" borderId="24" xfId="91" applyFont="1" applyFill="1" applyBorder="1" applyAlignment="1">
      <alignment horizontal="center" vertical="center" wrapText="1"/>
      <protection/>
    </xf>
    <xf numFmtId="0" fontId="2" fillId="56" borderId="25" xfId="91" applyFont="1" applyFill="1" applyBorder="1" applyAlignment="1">
      <alignment horizontal="center" vertical="center" wrapText="1"/>
      <protection/>
    </xf>
    <xf numFmtId="0" fontId="69" fillId="56" borderId="0" xfId="0" applyFont="1" applyFill="1" applyBorder="1" applyAlignment="1">
      <alignment horizontal="center"/>
    </xf>
    <xf numFmtId="0" fontId="70" fillId="56" borderId="20" xfId="90" applyFont="1" applyFill="1" applyBorder="1" applyAlignment="1">
      <alignment horizontal="center"/>
      <protection/>
    </xf>
    <xf numFmtId="0" fontId="4" fillId="56" borderId="22" xfId="90" applyFont="1" applyFill="1" applyBorder="1" applyAlignment="1" applyProtection="1">
      <alignment horizontal="center" vertical="top" wrapText="1"/>
      <protection/>
    </xf>
    <xf numFmtId="0" fontId="3" fillId="56" borderId="22" xfId="90" applyFont="1" applyFill="1" applyBorder="1" applyAlignment="1">
      <alignment horizontal="center" vertical="top" wrapText="1"/>
      <protection/>
    </xf>
    <xf numFmtId="0" fontId="2" fillId="56" borderId="20" xfId="90" applyFill="1" applyBorder="1" applyAlignment="1" applyProtection="1">
      <alignment horizontal="center"/>
      <protection locked="0"/>
    </xf>
    <xf numFmtId="0" fontId="4" fillId="56" borderId="19" xfId="90" applyFont="1" applyFill="1" applyBorder="1" applyAlignment="1">
      <alignment horizontal="center" vertical="center" wrapText="1"/>
      <protection/>
    </xf>
    <xf numFmtId="0" fontId="26" fillId="56" borderId="19" xfId="90" applyFont="1" applyFill="1" applyBorder="1" applyAlignment="1">
      <alignment horizontal="center" vertical="center" wrapText="1"/>
      <protection/>
    </xf>
    <xf numFmtId="49" fontId="2" fillId="56" borderId="26" xfId="90" applyNumberFormat="1" applyFont="1" applyFill="1" applyBorder="1" applyAlignment="1">
      <alignment horizontal="center" vertical="center" wrapText="1"/>
      <protection/>
    </xf>
    <xf numFmtId="49" fontId="2" fillId="56" borderId="27" xfId="90" applyNumberFormat="1" applyFont="1" applyFill="1" applyBorder="1" applyAlignment="1">
      <alignment horizontal="center" vertical="center" wrapText="1"/>
      <protection/>
    </xf>
    <xf numFmtId="49" fontId="2" fillId="56" borderId="23" xfId="90" applyNumberFormat="1" applyFont="1" applyFill="1" applyBorder="1" applyAlignment="1">
      <alignment horizontal="center" vertical="center" wrapText="1"/>
      <protection/>
    </xf>
    <xf numFmtId="49" fontId="2" fillId="56" borderId="25" xfId="90" applyNumberFormat="1" applyFont="1" applyFill="1" applyBorder="1" applyAlignment="1">
      <alignment horizontal="center" vertical="center" wrapText="1"/>
      <protection/>
    </xf>
    <xf numFmtId="0" fontId="2" fillId="56" borderId="20" xfId="90" applyFont="1" applyFill="1" applyBorder="1" applyAlignment="1" applyProtection="1">
      <alignment horizontal="center" wrapText="1"/>
      <protection locked="0"/>
    </xf>
    <xf numFmtId="0" fontId="6" fillId="56" borderId="22" xfId="90" applyFont="1" applyFill="1" applyBorder="1" applyAlignment="1">
      <alignment horizontal="left"/>
      <protection/>
    </xf>
    <xf numFmtId="0" fontId="21" fillId="56" borderId="20" xfId="90" applyFont="1" applyFill="1" applyBorder="1" applyAlignment="1" applyProtection="1">
      <alignment horizontal="center"/>
      <protection/>
    </xf>
    <xf numFmtId="49" fontId="2" fillId="56" borderId="24" xfId="90" applyNumberFormat="1" applyFont="1" applyFill="1" applyBorder="1" applyAlignment="1">
      <alignment horizontal="center" vertical="center" wrapText="1"/>
      <protection/>
    </xf>
    <xf numFmtId="0" fontId="9" fillId="56" borderId="0" xfId="90" applyFont="1" applyFill="1" applyBorder="1" applyAlignment="1">
      <alignment horizontal="center" vertical="center" wrapText="1"/>
      <protection/>
    </xf>
    <xf numFmtId="176" fontId="27" fillId="55" borderId="26" xfId="90" applyNumberFormat="1" applyFont="1" applyFill="1" applyBorder="1" applyAlignment="1">
      <alignment horizontal="center" vertical="center"/>
      <protection/>
    </xf>
    <xf numFmtId="176" fontId="0" fillId="56" borderId="27" xfId="0" applyNumberFormat="1" applyFill="1" applyBorder="1" applyAlignment="1">
      <alignment vertical="center"/>
    </xf>
    <xf numFmtId="49" fontId="2" fillId="56" borderId="19" xfId="90" applyNumberFormat="1" applyFont="1" applyFill="1" applyBorder="1" applyAlignment="1">
      <alignment horizontal="left" vertical="center" wrapText="1"/>
      <protection/>
    </xf>
    <xf numFmtId="175" fontId="27" fillId="55" borderId="26" xfId="91" applyNumberFormat="1" applyFont="1" applyFill="1" applyBorder="1" applyAlignment="1">
      <alignment horizontal="center" vertical="center"/>
      <protection/>
    </xf>
    <xf numFmtId="175" fontId="27" fillId="55" borderId="27" xfId="91" applyNumberFormat="1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left" vertical="center"/>
      <protection/>
    </xf>
    <xf numFmtId="175" fontId="27" fillId="55" borderId="19" xfId="90" applyNumberFormat="1" applyFont="1" applyFill="1" applyBorder="1" applyAlignment="1">
      <alignment horizontal="center" vertical="center"/>
      <protection/>
    </xf>
    <xf numFmtId="172" fontId="27" fillId="55" borderId="28" xfId="90" applyNumberFormat="1" applyFont="1" applyFill="1" applyBorder="1" applyAlignment="1">
      <alignment horizontal="center" vertical="center" wrapText="1"/>
      <protection/>
    </xf>
    <xf numFmtId="172" fontId="27" fillId="55" borderId="22" xfId="90" applyNumberFormat="1" applyFont="1" applyFill="1" applyBorder="1" applyAlignment="1">
      <alignment horizontal="center" vertical="center" wrapText="1"/>
      <protection/>
    </xf>
    <xf numFmtId="172" fontId="27" fillId="55" borderId="29" xfId="90" applyNumberFormat="1" applyFont="1" applyFill="1" applyBorder="1" applyAlignment="1">
      <alignment horizontal="center" vertical="center" wrapText="1"/>
      <protection/>
    </xf>
    <xf numFmtId="172" fontId="27" fillId="55" borderId="30" xfId="90" applyNumberFormat="1" applyFont="1" applyFill="1" applyBorder="1" applyAlignment="1">
      <alignment horizontal="center" vertical="center" wrapText="1"/>
      <protection/>
    </xf>
    <xf numFmtId="172" fontId="27" fillId="55" borderId="0" xfId="90" applyNumberFormat="1" applyFont="1" applyFill="1" applyBorder="1" applyAlignment="1">
      <alignment horizontal="center" vertical="center" wrapText="1"/>
      <protection/>
    </xf>
    <xf numFmtId="172" fontId="27" fillId="55" borderId="31" xfId="90" applyNumberFormat="1" applyFont="1" applyFill="1" applyBorder="1" applyAlignment="1">
      <alignment horizontal="center" vertical="center" wrapText="1"/>
      <protection/>
    </xf>
    <xf numFmtId="172" fontId="27" fillId="55" borderId="32" xfId="90" applyNumberFormat="1" applyFont="1" applyFill="1" applyBorder="1" applyAlignment="1">
      <alignment horizontal="center" vertical="center" wrapText="1"/>
      <protection/>
    </xf>
    <xf numFmtId="172" fontId="27" fillId="55" borderId="20" xfId="90" applyNumberFormat="1" applyFont="1" applyFill="1" applyBorder="1" applyAlignment="1">
      <alignment horizontal="center" vertical="center" wrapText="1"/>
      <protection/>
    </xf>
    <xf numFmtId="172" fontId="27" fillId="55" borderId="33" xfId="90" applyNumberFormat="1" applyFont="1" applyFill="1" applyBorder="1" applyAlignment="1">
      <alignment horizontal="center" vertical="center" wrapText="1"/>
      <protection/>
    </xf>
    <xf numFmtId="0" fontId="27" fillId="56" borderId="23" xfId="90" applyFont="1" applyFill="1" applyBorder="1" applyAlignment="1">
      <alignment horizontal="center" vertical="center"/>
      <protection/>
    </xf>
    <xf numFmtId="0" fontId="27" fillId="56" borderId="24" xfId="90" applyFont="1" applyFill="1" applyBorder="1" applyAlignment="1">
      <alignment horizontal="center" vertical="center"/>
      <protection/>
    </xf>
    <xf numFmtId="0" fontId="27" fillId="56" borderId="25" xfId="90" applyFont="1" applyFill="1" applyBorder="1" applyAlignment="1">
      <alignment horizontal="center" vertical="center"/>
      <protection/>
    </xf>
    <xf numFmtId="0" fontId="69" fillId="56" borderId="19" xfId="99" applyFont="1" applyFill="1" applyBorder="1" applyAlignment="1">
      <alignment horizontal="center" vertical="center" wrapText="1"/>
      <protection/>
    </xf>
    <xf numFmtId="0" fontId="69" fillId="56" borderId="19" xfId="99" applyFont="1" applyFill="1" applyBorder="1" applyAlignment="1">
      <alignment horizontal="center" vertical="center"/>
      <protection/>
    </xf>
    <xf numFmtId="0" fontId="48" fillId="56" borderId="23" xfId="99" applyFont="1" applyFill="1" applyBorder="1" applyAlignment="1">
      <alignment horizontal="center" vertical="center" wrapText="1"/>
      <protection/>
    </xf>
    <xf numFmtId="0" fontId="48" fillId="56" borderId="25" xfId="99" applyFont="1" applyFill="1" applyBorder="1" applyAlignment="1">
      <alignment horizontal="center" vertical="center" wrapText="1"/>
      <protection/>
    </xf>
    <xf numFmtId="0" fontId="4" fillId="56" borderId="26" xfId="99" applyFont="1" applyFill="1" applyBorder="1" applyAlignment="1">
      <alignment horizontal="center" vertical="center" wrapText="1"/>
      <protection/>
    </xf>
    <xf numFmtId="0" fontId="4" fillId="56" borderId="27" xfId="99" applyFont="1" applyFill="1" applyBorder="1" applyAlignment="1">
      <alignment horizontal="center" vertical="center" wrapText="1"/>
      <protection/>
    </xf>
    <xf numFmtId="0" fontId="4" fillId="56" borderId="34" xfId="99" applyFont="1" applyFill="1" applyBorder="1" applyAlignment="1">
      <alignment horizontal="center" vertical="center" wrapText="1"/>
      <protection/>
    </xf>
    <xf numFmtId="0" fontId="4" fillId="56" borderId="23" xfId="99" applyFont="1" applyFill="1" applyBorder="1" applyAlignment="1">
      <alignment horizontal="center" vertical="center" wrapText="1"/>
      <protection/>
    </xf>
    <xf numFmtId="0" fontId="4" fillId="56" borderId="24" xfId="99" applyFont="1" applyFill="1" applyBorder="1" applyAlignment="1">
      <alignment horizontal="center" vertical="center" wrapText="1"/>
      <protection/>
    </xf>
    <xf numFmtId="0" fontId="4" fillId="56" borderId="25" xfId="99" applyFont="1" applyFill="1" applyBorder="1" applyAlignment="1">
      <alignment horizontal="center" vertical="center" wrapText="1"/>
      <protection/>
    </xf>
    <xf numFmtId="0" fontId="48" fillId="56" borderId="26" xfId="99" applyFont="1" applyFill="1" applyBorder="1" applyAlignment="1">
      <alignment horizontal="center" vertical="center" wrapText="1"/>
      <protection/>
    </xf>
    <xf numFmtId="0" fontId="48" fillId="56" borderId="27" xfId="99" applyFont="1" applyFill="1" applyBorder="1" applyAlignment="1">
      <alignment horizontal="center" vertical="center" wrapText="1"/>
      <protection/>
    </xf>
    <xf numFmtId="0" fontId="14" fillId="56" borderId="0" xfId="99" applyFont="1" applyFill="1" applyAlignment="1">
      <alignment vertical="center" wrapText="1"/>
      <protection/>
    </xf>
    <xf numFmtId="0" fontId="71" fillId="55" borderId="19" xfId="0" applyFont="1" applyFill="1" applyBorder="1" applyAlignment="1">
      <alignment horizontal="center" vertical="center" wrapText="1"/>
    </xf>
    <xf numFmtId="0" fontId="2" fillId="56" borderId="19" xfId="90" applyFill="1" applyBorder="1" applyAlignment="1">
      <alignment horizontal="center" vertical="center"/>
      <protection/>
    </xf>
    <xf numFmtId="0" fontId="2" fillId="56" borderId="19" xfId="90" applyFont="1" applyFill="1" applyBorder="1" applyAlignment="1">
      <alignment horizontal="center" vertical="center" wrapText="1"/>
      <protection/>
    </xf>
    <xf numFmtId="49" fontId="2" fillId="56" borderId="19" xfId="90" applyNumberFormat="1" applyFont="1" applyFill="1" applyBorder="1" applyAlignment="1">
      <alignment horizontal="center" vertical="center" wrapText="1"/>
      <protection/>
    </xf>
    <xf numFmtId="0" fontId="6" fillId="56" borderId="0" xfId="90" applyFont="1" applyFill="1" applyBorder="1" applyAlignment="1">
      <alignment horizontal="justify" vertical="center" wrapText="1"/>
      <protection/>
    </xf>
    <xf numFmtId="0" fontId="4" fillId="46" borderId="0" xfId="115" applyFill="1" applyAlignment="1">
      <alignment horizontal="center" vertical="center" wrapText="1"/>
      <protection/>
    </xf>
    <xf numFmtId="0" fontId="8" fillId="0" borderId="0" xfId="114" applyFont="1" applyAlignment="1">
      <alignment horizontal="center" wrapText="1"/>
      <protection/>
    </xf>
  </cellXfs>
  <cellStyles count="12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Гиперссылка 2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 42" xfId="96"/>
    <cellStyle name="Обычный 2 5" xfId="97"/>
    <cellStyle name="Обычный 2 5 2" xfId="98"/>
    <cellStyle name="Обычный 2 6" xfId="99"/>
    <cellStyle name="Обычный 2_1-OIP Сведения о реквизитах лесного плана субъекта РФ " xfId="100"/>
    <cellStyle name="Обычный 3" xfId="101"/>
    <cellStyle name="Обычный 3 2" xfId="102"/>
    <cellStyle name="Обычный 3 3" xfId="103"/>
    <cellStyle name="Обычный 3 3 2" xfId="104"/>
    <cellStyle name="Обычный 3 4" xfId="105"/>
    <cellStyle name="Обычный 4" xfId="106"/>
    <cellStyle name="Обычный 4 2" xfId="107"/>
    <cellStyle name="Обычный 4 2 2" xfId="108"/>
    <cellStyle name="Обычный 4 2 3" xfId="109"/>
    <cellStyle name="Обычный 5" xfId="110"/>
    <cellStyle name="Обычный 6" xfId="111"/>
    <cellStyle name="Обычный 7" xfId="112"/>
    <cellStyle name="Обычный 7 2" xfId="113"/>
    <cellStyle name="Обычный_1-Тоrgi" xfId="114"/>
    <cellStyle name="Обычный_5-LX" xfId="115"/>
    <cellStyle name="Followed Hyperlink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Тысячи [0]_sl100" xfId="128"/>
    <cellStyle name="Тысячи_sl100" xfId="129"/>
    <cellStyle name="Comma" xfId="130"/>
    <cellStyle name="Comma [0]" xfId="131"/>
    <cellStyle name="Финансовый 2" xfId="132"/>
    <cellStyle name="Финансовый 2 2" xfId="133"/>
    <cellStyle name="Хороший" xfId="134"/>
    <cellStyle name="Хороший 2" xfId="135"/>
  </cellStyles>
  <dxfs count="7">
    <dxf>
      <font>
        <color auto="1"/>
      </font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1"/>
      </font>
    </dxf>
    <dxf>
      <font>
        <color theme="1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10</xdr:row>
      <xdr:rowOff>66675</xdr:rowOff>
    </xdr:from>
    <xdr:to>
      <xdr:col>0</xdr:col>
      <xdr:colOff>1485900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383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49"/>
  <sheetViews>
    <sheetView showZeros="0" tabSelected="1" zoomScaleSheetLayoutView="100" zoomScalePageLayoutView="0" workbookViewId="0" topLeftCell="A1">
      <selection activeCell="F26" sqref="F26"/>
    </sheetView>
  </sheetViews>
  <sheetFormatPr defaultColWidth="9.140625" defaultRowHeight="15"/>
  <cols>
    <col min="1" max="1" width="44.00390625" style="1" customWidth="1"/>
    <col min="2" max="2" width="6.28125" style="1" customWidth="1"/>
    <col min="3" max="3" width="10.28125" style="1" customWidth="1"/>
    <col min="4" max="4" width="11.421875" style="1" customWidth="1"/>
    <col min="5" max="5" width="10.28125" style="1" customWidth="1"/>
    <col min="6" max="6" width="11.421875" style="1" customWidth="1"/>
    <col min="7" max="7" width="10.28125" style="1" customWidth="1"/>
    <col min="8" max="8" width="11.421875" style="1" customWidth="1"/>
    <col min="9" max="9" width="10.28125" style="2" customWidth="1"/>
    <col min="10" max="10" width="11.421875" style="1" customWidth="1"/>
    <col min="11" max="11" width="10.7109375" style="2" customWidth="1"/>
    <col min="12" max="12" width="8.28125" style="1" customWidth="1"/>
    <col min="13" max="13" width="10.421875" style="1" customWidth="1"/>
    <col min="14" max="14" width="11.00390625" style="1" customWidth="1"/>
    <col min="15" max="15" width="11.00390625" style="2" customWidth="1"/>
    <col min="16" max="20" width="11.00390625" style="1" customWidth="1"/>
    <col min="21" max="16384" width="9.140625" style="1" customWidth="1"/>
  </cols>
  <sheetData>
    <row r="1" spans="1:23" ht="12.75">
      <c r="A1" s="33" t="s">
        <v>147</v>
      </c>
      <c r="B1" s="34" t="s">
        <v>62</v>
      </c>
      <c r="C1" s="35" t="s">
        <v>261</v>
      </c>
      <c r="D1" s="36" t="s">
        <v>108</v>
      </c>
      <c r="E1" s="37" t="s">
        <v>258</v>
      </c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7.5" customHeight="1">
      <c r="A2" s="39"/>
      <c r="B2" s="39"/>
      <c r="C2" s="40"/>
      <c r="D2" s="41"/>
      <c r="E2" s="41"/>
      <c r="F2" s="41"/>
      <c r="G2" s="41"/>
      <c r="H2" s="41"/>
      <c r="I2" s="42"/>
      <c r="J2" s="39"/>
      <c r="K2" s="39"/>
      <c r="L2" s="4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26.25" customHeight="1">
      <c r="A3" s="173" t="s">
        <v>110</v>
      </c>
      <c r="B3" s="173"/>
      <c r="C3" s="173"/>
      <c r="D3" s="173"/>
      <c r="E3" s="173"/>
      <c r="F3" s="173"/>
      <c r="G3" s="173"/>
      <c r="H3" s="173"/>
      <c r="I3" s="176" t="s">
        <v>79</v>
      </c>
      <c r="J3" s="177"/>
      <c r="K3" s="178"/>
      <c r="L3" s="44"/>
      <c r="M3" s="44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ht="15">
      <c r="A4" s="174" t="s">
        <v>77</v>
      </c>
      <c r="B4" s="174"/>
      <c r="C4" s="174"/>
      <c r="D4" s="174"/>
      <c r="E4" s="174"/>
      <c r="F4" s="174"/>
      <c r="G4" s="174"/>
      <c r="H4" s="174"/>
      <c r="I4" s="179" t="s">
        <v>61</v>
      </c>
      <c r="J4" s="180"/>
      <c r="K4" s="181"/>
      <c r="L4" s="44"/>
      <c r="M4" s="44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ht="39" customHeight="1">
      <c r="A5" s="175" t="s">
        <v>78</v>
      </c>
      <c r="B5" s="175"/>
      <c r="C5" s="175"/>
      <c r="D5" s="175"/>
      <c r="E5" s="175"/>
      <c r="F5" s="175"/>
      <c r="G5" s="175"/>
      <c r="H5" s="175"/>
      <c r="I5" s="182" t="s">
        <v>109</v>
      </c>
      <c r="J5" s="183"/>
      <c r="K5" s="184"/>
      <c r="L5" s="44"/>
      <c r="M5" s="44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ht="6.75" customHeight="1">
      <c r="A6" s="38"/>
      <c r="B6" s="38"/>
      <c r="C6" s="45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</row>
    <row r="7" spans="1:23" ht="19.5" customHeight="1">
      <c r="A7" s="38"/>
      <c r="B7" s="186" t="s">
        <v>260</v>
      </c>
      <c r="C7" s="186"/>
      <c r="D7" s="186"/>
      <c r="E7" s="186"/>
      <c r="F7" s="186"/>
      <c r="G7" s="186"/>
      <c r="H7" s="186"/>
      <c r="I7" s="186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12.75" customHeight="1">
      <c r="A8" s="38"/>
      <c r="B8" s="185" t="s">
        <v>111</v>
      </c>
      <c r="C8" s="185"/>
      <c r="D8" s="185"/>
      <c r="E8" s="185"/>
      <c r="F8" s="185"/>
      <c r="G8" s="185"/>
      <c r="H8" s="185"/>
      <c r="I8" s="185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</row>
    <row r="9" spans="1:23" ht="18" customHeight="1">
      <c r="A9" s="38"/>
      <c r="B9" s="186"/>
      <c r="C9" s="186"/>
      <c r="D9" s="186"/>
      <c r="E9" s="186"/>
      <c r="F9" s="186"/>
      <c r="G9" s="186"/>
      <c r="H9" s="186"/>
      <c r="I9" s="186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</row>
    <row r="10" spans="1:23" ht="13.5" customHeight="1">
      <c r="A10" s="38"/>
      <c r="B10" s="187" t="s">
        <v>76</v>
      </c>
      <c r="C10" s="187"/>
      <c r="D10" s="187"/>
      <c r="E10" s="187"/>
      <c r="F10" s="187"/>
      <c r="G10" s="187"/>
      <c r="H10" s="187"/>
      <c r="I10" s="18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</row>
    <row r="11" spans="1:23" ht="38.25" customHeight="1">
      <c r="A11" s="154" t="s">
        <v>112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46"/>
      <c r="M11" s="47"/>
      <c r="N11" s="47"/>
      <c r="O11" s="47"/>
      <c r="P11" s="47"/>
      <c r="Q11" s="47"/>
      <c r="R11" s="38"/>
      <c r="S11" s="38"/>
      <c r="T11" s="38"/>
      <c r="U11" s="38"/>
      <c r="V11" s="38"/>
      <c r="W11" s="38"/>
    </row>
    <row r="12" spans="1:23" ht="15.75">
      <c r="A12" s="48"/>
      <c r="B12" s="104"/>
      <c r="C12" s="104"/>
      <c r="D12" s="49" t="s">
        <v>60</v>
      </c>
      <c r="E12" s="50" t="s">
        <v>259</v>
      </c>
      <c r="F12" s="51" t="s">
        <v>59</v>
      </c>
      <c r="G12" s="38"/>
      <c r="H12" s="52"/>
      <c r="I12" s="104"/>
      <c r="J12" s="5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9" customHeight="1">
      <c r="A13" s="53" t="s">
        <v>58</v>
      </c>
      <c r="B13" s="53"/>
      <c r="C13" s="53"/>
      <c r="D13" s="53"/>
      <c r="E13" s="49"/>
      <c r="F13" s="54"/>
      <c r="G13" s="51"/>
      <c r="H13" s="55"/>
      <c r="I13" s="56"/>
      <c r="J13" s="56"/>
      <c r="K13" s="5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2.75">
      <c r="A14" s="159" t="s">
        <v>57</v>
      </c>
      <c r="B14" s="158" t="s">
        <v>56</v>
      </c>
      <c r="C14" s="159" t="s">
        <v>80</v>
      </c>
      <c r="D14" s="159"/>
      <c r="E14" s="163" t="s">
        <v>81</v>
      </c>
      <c r="F14" s="164"/>
      <c r="G14" s="164"/>
      <c r="H14" s="164"/>
      <c r="I14" s="164"/>
      <c r="J14" s="164"/>
      <c r="K14" s="164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</row>
    <row r="15" spans="1:23" ht="12.75">
      <c r="A15" s="159"/>
      <c r="B15" s="158"/>
      <c r="C15" s="159"/>
      <c r="D15" s="159"/>
      <c r="E15" s="159" t="s">
        <v>1</v>
      </c>
      <c r="F15" s="159"/>
      <c r="G15" s="159" t="s">
        <v>2</v>
      </c>
      <c r="H15" s="159"/>
      <c r="I15" s="159" t="s">
        <v>3</v>
      </c>
      <c r="J15" s="159"/>
      <c r="K15" s="190" t="s">
        <v>4</v>
      </c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</row>
    <row r="16" spans="1:23" ht="53.25" customHeight="1">
      <c r="A16" s="159"/>
      <c r="B16" s="158"/>
      <c r="C16" s="109" t="s">
        <v>54</v>
      </c>
      <c r="D16" s="58" t="s">
        <v>107</v>
      </c>
      <c r="E16" s="109" t="s">
        <v>54</v>
      </c>
      <c r="F16" s="58" t="s">
        <v>107</v>
      </c>
      <c r="G16" s="109" t="s">
        <v>54</v>
      </c>
      <c r="H16" s="58" t="s">
        <v>107</v>
      </c>
      <c r="I16" s="109" t="s">
        <v>54</v>
      </c>
      <c r="J16" s="58" t="s">
        <v>107</v>
      </c>
      <c r="K16" s="190"/>
      <c r="L16" s="38"/>
      <c r="M16" s="170" t="s">
        <v>82</v>
      </c>
      <c r="N16" s="170"/>
      <c r="O16" s="170"/>
      <c r="P16" s="170"/>
      <c r="Q16" s="170"/>
      <c r="R16" s="38"/>
      <c r="S16" s="38"/>
      <c r="T16" s="38"/>
      <c r="U16" s="38"/>
      <c r="V16" s="38"/>
      <c r="W16" s="38"/>
    </row>
    <row r="17" spans="1:23" s="3" customFormat="1" ht="14.25" customHeight="1">
      <c r="A17" s="109" t="s">
        <v>53</v>
      </c>
      <c r="B17" s="109" t="s">
        <v>52</v>
      </c>
      <c r="C17" s="109">
        <v>1</v>
      </c>
      <c r="D17" s="109">
        <v>2</v>
      </c>
      <c r="E17" s="109">
        <v>3</v>
      </c>
      <c r="F17" s="109">
        <v>4</v>
      </c>
      <c r="G17" s="109">
        <v>5</v>
      </c>
      <c r="H17" s="109">
        <v>6</v>
      </c>
      <c r="I17" s="109">
        <v>7</v>
      </c>
      <c r="J17" s="109">
        <v>8</v>
      </c>
      <c r="K17" s="109">
        <v>9</v>
      </c>
      <c r="L17" s="38"/>
      <c r="M17" s="110" t="s">
        <v>83</v>
      </c>
      <c r="N17" s="110" t="s">
        <v>84</v>
      </c>
      <c r="O17" s="110" t="s">
        <v>85</v>
      </c>
      <c r="P17" s="110" t="s">
        <v>86</v>
      </c>
      <c r="Q17" s="110" t="s">
        <v>87</v>
      </c>
      <c r="R17" s="38"/>
      <c r="S17" s="59"/>
      <c r="T17" s="59"/>
      <c r="U17" s="59"/>
      <c r="V17" s="59"/>
      <c r="W17" s="59"/>
    </row>
    <row r="18" spans="1:23" ht="38.25">
      <c r="A18" s="60" t="s">
        <v>177</v>
      </c>
      <c r="B18" s="61" t="s">
        <v>51</v>
      </c>
      <c r="C18" s="24">
        <f aca="true" t="shared" si="0" ref="C18:C26">SUM(E18,G18,I18)</f>
        <v>1122.4</v>
      </c>
      <c r="D18" s="24">
        <f aca="true" t="shared" si="1" ref="D18:D26">SUM(F18,H18,J18)</f>
        <v>14.2</v>
      </c>
      <c r="E18" s="62">
        <v>849.2</v>
      </c>
      <c r="F18" s="62">
        <v>14.2</v>
      </c>
      <c r="G18" s="62">
        <v>198.9</v>
      </c>
      <c r="H18" s="62"/>
      <c r="I18" s="62">
        <v>74.3</v>
      </c>
      <c r="J18" s="62"/>
      <c r="K18" s="62"/>
      <c r="L18" s="38"/>
      <c r="M18" s="63" t="s">
        <v>51</v>
      </c>
      <c r="N18" s="25">
        <f aca="true" t="shared" si="2" ref="N18:N28">IF(D18&gt;C18,C18-D18,0)</f>
        <v>0</v>
      </c>
      <c r="O18" s="25">
        <f>IF(F18&gt;E18,E18-F18,0)</f>
        <v>0</v>
      </c>
      <c r="P18" s="25">
        <f>IF(H18&gt;G18,G18-H18,0)</f>
        <v>0</v>
      </c>
      <c r="Q18" s="25">
        <f>IF(J18&gt;I18,I18-J18,0)</f>
        <v>0</v>
      </c>
      <c r="R18" s="38"/>
      <c r="S18" s="38"/>
      <c r="T18" s="38"/>
      <c r="U18" s="38"/>
      <c r="V18" s="38"/>
      <c r="W18" s="38"/>
    </row>
    <row r="19" spans="1:23" ht="24.75" customHeight="1">
      <c r="A19" s="60" t="s">
        <v>106</v>
      </c>
      <c r="B19" s="61" t="s">
        <v>50</v>
      </c>
      <c r="C19" s="24">
        <f t="shared" si="0"/>
        <v>0</v>
      </c>
      <c r="D19" s="24">
        <f t="shared" si="1"/>
        <v>0</v>
      </c>
      <c r="E19" s="62"/>
      <c r="F19" s="62"/>
      <c r="G19" s="64" t="s">
        <v>262</v>
      </c>
      <c r="H19" s="64" t="s">
        <v>262</v>
      </c>
      <c r="I19" s="64" t="s">
        <v>262</v>
      </c>
      <c r="J19" s="64" t="s">
        <v>262</v>
      </c>
      <c r="K19" s="62"/>
      <c r="L19" s="38"/>
      <c r="M19" s="63" t="s">
        <v>50</v>
      </c>
      <c r="N19" s="25">
        <f t="shared" si="2"/>
        <v>0</v>
      </c>
      <c r="O19" s="25">
        <f>IF(F19&gt;E19,E19-F19,0)</f>
        <v>0</v>
      </c>
      <c r="P19" s="64" t="s">
        <v>34</v>
      </c>
      <c r="Q19" s="64" t="s">
        <v>34</v>
      </c>
      <c r="R19" s="38"/>
      <c r="S19" s="38"/>
      <c r="T19" s="38"/>
      <c r="U19" s="38"/>
      <c r="V19" s="38"/>
      <c r="W19" s="38"/>
    </row>
    <row r="20" spans="1:23" ht="12.75">
      <c r="A20" s="65" t="s">
        <v>105</v>
      </c>
      <c r="B20" s="61" t="s">
        <v>49</v>
      </c>
      <c r="C20" s="24">
        <f t="shared" si="0"/>
        <v>190.5</v>
      </c>
      <c r="D20" s="24">
        <f t="shared" si="1"/>
        <v>0</v>
      </c>
      <c r="E20" s="64" t="s">
        <v>262</v>
      </c>
      <c r="F20" s="64" t="s">
        <v>262</v>
      </c>
      <c r="G20" s="62">
        <v>190.5</v>
      </c>
      <c r="H20" s="62"/>
      <c r="I20" s="64" t="s">
        <v>262</v>
      </c>
      <c r="J20" s="64" t="s">
        <v>262</v>
      </c>
      <c r="K20" s="62"/>
      <c r="L20" s="38"/>
      <c r="M20" s="63" t="s">
        <v>49</v>
      </c>
      <c r="N20" s="25">
        <f t="shared" si="2"/>
        <v>0</v>
      </c>
      <c r="O20" s="64" t="s">
        <v>34</v>
      </c>
      <c r="P20" s="25">
        <f aca="true" t="shared" si="3" ref="P20:P26">IF(H20&gt;G20,G20-H20,0)</f>
        <v>0</v>
      </c>
      <c r="Q20" s="64" t="s">
        <v>34</v>
      </c>
      <c r="R20" s="38"/>
      <c r="S20" s="38"/>
      <c r="T20" s="38"/>
      <c r="U20" s="38"/>
      <c r="V20" s="38"/>
      <c r="W20" s="38"/>
    </row>
    <row r="21" spans="1:23" ht="25.5">
      <c r="A21" s="149" t="s">
        <v>178</v>
      </c>
      <c r="B21" s="61" t="s">
        <v>48</v>
      </c>
      <c r="C21" s="24">
        <f t="shared" si="0"/>
        <v>1088.0000000000002</v>
      </c>
      <c r="D21" s="24">
        <f t="shared" si="1"/>
        <v>14.2</v>
      </c>
      <c r="E21" s="24">
        <f aca="true" t="shared" si="4" ref="E21:K21">SUM(E22:E26)</f>
        <v>849.2</v>
      </c>
      <c r="F21" s="24">
        <f t="shared" si="4"/>
        <v>14.2</v>
      </c>
      <c r="G21" s="24">
        <f t="shared" si="4"/>
        <v>198.9</v>
      </c>
      <c r="H21" s="24">
        <f t="shared" si="4"/>
        <v>0</v>
      </c>
      <c r="I21" s="24">
        <f t="shared" si="4"/>
        <v>39.900000000000006</v>
      </c>
      <c r="J21" s="24">
        <f t="shared" si="4"/>
        <v>0</v>
      </c>
      <c r="K21" s="24">
        <f t="shared" si="4"/>
        <v>0</v>
      </c>
      <c r="L21" s="38"/>
      <c r="M21" s="63" t="s">
        <v>48</v>
      </c>
      <c r="N21" s="25">
        <f t="shared" si="2"/>
        <v>0</v>
      </c>
      <c r="O21" s="25">
        <f aca="true" t="shared" si="5" ref="O21:O26">IF(F21&gt;E21,E21-F21,0)</f>
        <v>0</v>
      </c>
      <c r="P21" s="25">
        <f t="shared" si="3"/>
        <v>0</v>
      </c>
      <c r="Q21" s="25">
        <f>IF(J21&gt;I21,I21-J21,0)</f>
        <v>0</v>
      </c>
      <c r="R21" s="38"/>
      <c r="S21" s="38"/>
      <c r="T21" s="38"/>
      <c r="U21" s="38"/>
      <c r="V21" s="38"/>
      <c r="W21" s="38"/>
    </row>
    <row r="22" spans="1:23" ht="25.5">
      <c r="A22" s="65" t="s">
        <v>179</v>
      </c>
      <c r="B22" s="61" t="s">
        <v>47</v>
      </c>
      <c r="C22" s="24">
        <f t="shared" si="0"/>
        <v>1029.5</v>
      </c>
      <c r="D22" s="24">
        <f t="shared" si="1"/>
        <v>14.2</v>
      </c>
      <c r="E22" s="62">
        <v>797.6</v>
      </c>
      <c r="F22" s="62">
        <v>14.2</v>
      </c>
      <c r="G22" s="62">
        <v>194.6</v>
      </c>
      <c r="H22" s="62"/>
      <c r="I22" s="62">
        <v>37.300000000000004</v>
      </c>
      <c r="J22" s="62"/>
      <c r="K22" s="62"/>
      <c r="L22" s="38"/>
      <c r="M22" s="63" t="s">
        <v>47</v>
      </c>
      <c r="N22" s="25">
        <f t="shared" si="2"/>
        <v>0</v>
      </c>
      <c r="O22" s="25">
        <f t="shared" si="5"/>
        <v>0</v>
      </c>
      <c r="P22" s="25">
        <f t="shared" si="3"/>
        <v>0</v>
      </c>
      <c r="Q22" s="25">
        <f>IF(J22&gt;I22,I22-J22,0)</f>
        <v>0</v>
      </c>
      <c r="R22" s="38"/>
      <c r="S22" s="38"/>
      <c r="T22" s="38"/>
      <c r="U22" s="38"/>
      <c r="V22" s="38"/>
      <c r="W22" s="38"/>
    </row>
    <row r="23" spans="1:23" ht="12.75">
      <c r="A23" s="65" t="s">
        <v>113</v>
      </c>
      <c r="B23" s="61" t="s">
        <v>46</v>
      </c>
      <c r="C23" s="24">
        <f t="shared" si="0"/>
        <v>53.300000000000004</v>
      </c>
      <c r="D23" s="24">
        <f t="shared" si="1"/>
        <v>0</v>
      </c>
      <c r="E23" s="62">
        <v>50.7</v>
      </c>
      <c r="F23" s="62"/>
      <c r="G23" s="62"/>
      <c r="H23" s="62"/>
      <c r="I23" s="62">
        <v>2.6</v>
      </c>
      <c r="J23" s="62"/>
      <c r="K23" s="62"/>
      <c r="L23" s="38"/>
      <c r="M23" s="63" t="s">
        <v>46</v>
      </c>
      <c r="N23" s="25">
        <f>IF(D23&gt;C23,C23-D23,0)</f>
        <v>0</v>
      </c>
      <c r="O23" s="25">
        <f t="shared" si="5"/>
        <v>0</v>
      </c>
      <c r="P23" s="25">
        <f>IF(H23&gt;G23,G23-H23,0)</f>
        <v>0</v>
      </c>
      <c r="Q23" s="25">
        <f>IF(J23&gt;I23,I23-J23,0)</f>
        <v>0</v>
      </c>
      <c r="R23" s="38"/>
      <c r="S23" s="38"/>
      <c r="T23" s="38"/>
      <c r="U23" s="38"/>
      <c r="V23" s="38"/>
      <c r="W23" s="38"/>
    </row>
    <row r="24" spans="1:23" s="2" customFormat="1" ht="25.5">
      <c r="A24" s="65" t="s">
        <v>154</v>
      </c>
      <c r="B24" s="61" t="s">
        <v>44</v>
      </c>
      <c r="C24" s="24">
        <f t="shared" si="0"/>
        <v>0</v>
      </c>
      <c r="D24" s="24">
        <f t="shared" si="1"/>
        <v>0</v>
      </c>
      <c r="E24" s="62"/>
      <c r="F24" s="62"/>
      <c r="G24" s="62"/>
      <c r="H24" s="62"/>
      <c r="I24" s="62"/>
      <c r="J24" s="62"/>
      <c r="K24" s="62"/>
      <c r="L24" s="38"/>
      <c r="M24" s="63" t="s">
        <v>44</v>
      </c>
      <c r="N24" s="25">
        <f t="shared" si="2"/>
        <v>0</v>
      </c>
      <c r="O24" s="25">
        <f t="shared" si="5"/>
        <v>0</v>
      </c>
      <c r="P24" s="25">
        <f t="shared" si="3"/>
        <v>0</v>
      </c>
      <c r="Q24" s="25">
        <f>IF(J24&gt;I24,I24-J24,0)</f>
        <v>0</v>
      </c>
      <c r="R24" s="38"/>
      <c r="S24" s="38"/>
      <c r="T24" s="38"/>
      <c r="U24" s="38"/>
      <c r="V24" s="38"/>
      <c r="W24" s="38"/>
    </row>
    <row r="25" spans="1:23" s="2" customFormat="1" ht="25.5">
      <c r="A25" s="65" t="s">
        <v>45</v>
      </c>
      <c r="B25" s="61" t="s">
        <v>42</v>
      </c>
      <c r="C25" s="24">
        <f t="shared" si="0"/>
        <v>5.200000000000001</v>
      </c>
      <c r="D25" s="24">
        <f t="shared" si="1"/>
        <v>0</v>
      </c>
      <c r="E25" s="62">
        <v>0.9</v>
      </c>
      <c r="F25" s="62"/>
      <c r="G25" s="62">
        <v>4.300000000000001</v>
      </c>
      <c r="H25" s="62"/>
      <c r="I25" s="62"/>
      <c r="J25" s="62"/>
      <c r="K25" s="62"/>
      <c r="L25" s="38"/>
      <c r="M25" s="63" t="s">
        <v>42</v>
      </c>
      <c r="N25" s="25">
        <f t="shared" si="2"/>
        <v>0</v>
      </c>
      <c r="O25" s="25">
        <f t="shared" si="5"/>
        <v>0</v>
      </c>
      <c r="P25" s="25">
        <f t="shared" si="3"/>
        <v>0</v>
      </c>
      <c r="Q25" s="25">
        <f>IF(J25&gt;I25,I25-J25,0)</f>
        <v>0</v>
      </c>
      <c r="R25" s="38"/>
      <c r="S25" s="38"/>
      <c r="T25" s="38"/>
      <c r="U25" s="38"/>
      <c r="V25" s="38"/>
      <c r="W25" s="38"/>
    </row>
    <row r="26" spans="1:23" s="2" customFormat="1" ht="38.25">
      <c r="A26" s="65" t="s">
        <v>43</v>
      </c>
      <c r="B26" s="61" t="s">
        <v>114</v>
      </c>
      <c r="C26" s="24">
        <f t="shared" si="0"/>
        <v>0</v>
      </c>
      <c r="D26" s="24">
        <f t="shared" si="1"/>
        <v>0</v>
      </c>
      <c r="E26" s="62"/>
      <c r="F26" s="62"/>
      <c r="G26" s="62"/>
      <c r="H26" s="62"/>
      <c r="I26" s="64" t="s">
        <v>262</v>
      </c>
      <c r="J26" s="64" t="s">
        <v>262</v>
      </c>
      <c r="K26" s="62"/>
      <c r="L26" s="38"/>
      <c r="M26" s="63" t="s">
        <v>114</v>
      </c>
      <c r="N26" s="25">
        <f t="shared" si="2"/>
        <v>0</v>
      </c>
      <c r="O26" s="25">
        <f t="shared" si="5"/>
        <v>0</v>
      </c>
      <c r="P26" s="25">
        <f t="shared" si="3"/>
        <v>0</v>
      </c>
      <c r="Q26" s="110" t="s">
        <v>34</v>
      </c>
      <c r="R26" s="38"/>
      <c r="S26" s="38"/>
      <c r="T26" s="38"/>
      <c r="U26" s="38"/>
      <c r="V26" s="38"/>
      <c r="W26" s="38"/>
    </row>
    <row r="27" spans="1:23" ht="25.5">
      <c r="A27" s="60" t="s">
        <v>180</v>
      </c>
      <c r="B27" s="61" t="s">
        <v>41</v>
      </c>
      <c r="C27" s="62">
        <v>1.2</v>
      </c>
      <c r="D27" s="62"/>
      <c r="E27" s="64" t="s">
        <v>262</v>
      </c>
      <c r="F27" s="64" t="s">
        <v>262</v>
      </c>
      <c r="G27" s="64" t="s">
        <v>262</v>
      </c>
      <c r="H27" s="64" t="s">
        <v>262</v>
      </c>
      <c r="I27" s="64" t="s">
        <v>262</v>
      </c>
      <c r="J27" s="64" t="s">
        <v>262</v>
      </c>
      <c r="K27" s="62"/>
      <c r="L27" s="38"/>
      <c r="M27" s="63" t="s">
        <v>41</v>
      </c>
      <c r="N27" s="25">
        <f t="shared" si="2"/>
        <v>0</v>
      </c>
      <c r="O27" s="110" t="s">
        <v>34</v>
      </c>
      <c r="P27" s="110" t="s">
        <v>34</v>
      </c>
      <c r="Q27" s="110" t="s">
        <v>34</v>
      </c>
      <c r="R27" s="38"/>
      <c r="S27" s="38"/>
      <c r="T27" s="38"/>
      <c r="U27" s="38"/>
      <c r="V27" s="38"/>
      <c r="W27" s="38"/>
    </row>
    <row r="28" spans="1:23" ht="12.75">
      <c r="A28" s="60" t="s">
        <v>40</v>
      </c>
      <c r="B28" s="61" t="s">
        <v>39</v>
      </c>
      <c r="C28" s="62"/>
      <c r="D28" s="62"/>
      <c r="E28" s="64" t="s">
        <v>262</v>
      </c>
      <c r="F28" s="64" t="s">
        <v>262</v>
      </c>
      <c r="G28" s="64" t="s">
        <v>262</v>
      </c>
      <c r="H28" s="64" t="s">
        <v>262</v>
      </c>
      <c r="I28" s="64" t="s">
        <v>262</v>
      </c>
      <c r="J28" s="64" t="s">
        <v>262</v>
      </c>
      <c r="K28" s="62"/>
      <c r="L28" s="38"/>
      <c r="M28" s="63" t="s">
        <v>39</v>
      </c>
      <c r="N28" s="25">
        <f t="shared" si="2"/>
        <v>0</v>
      </c>
      <c r="O28" s="110" t="s">
        <v>34</v>
      </c>
      <c r="P28" s="110" t="s">
        <v>34</v>
      </c>
      <c r="Q28" s="110" t="s">
        <v>34</v>
      </c>
      <c r="R28" s="38"/>
      <c r="S28" s="38"/>
      <c r="T28" s="38"/>
      <c r="U28" s="38"/>
      <c r="V28" s="38"/>
      <c r="W28" s="38"/>
    </row>
    <row r="29" spans="1:23" ht="6.75" customHeight="1">
      <c r="A29" s="66"/>
      <c r="B29" s="67"/>
      <c r="C29" s="105"/>
      <c r="D29" s="105"/>
      <c r="E29" s="68"/>
      <c r="F29" s="68"/>
      <c r="G29" s="68"/>
      <c r="H29" s="68"/>
      <c r="I29" s="68"/>
      <c r="J29" s="68"/>
      <c r="K29" s="10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ht="12.75">
      <c r="A30" s="157" t="s">
        <v>38</v>
      </c>
      <c r="B30" s="157"/>
      <c r="C30" s="157"/>
      <c r="D30" s="56"/>
      <c r="E30" s="69"/>
      <c r="F30" s="38"/>
      <c r="G30" s="156" t="s">
        <v>295</v>
      </c>
      <c r="H30" s="156"/>
      <c r="I30" s="70"/>
      <c r="J30" s="172"/>
      <c r="K30" s="172"/>
      <c r="L30" s="38"/>
      <c r="M30" s="171" t="s">
        <v>88</v>
      </c>
      <c r="N30" s="171"/>
      <c r="O30" s="111" t="s">
        <v>89</v>
      </c>
      <c r="P30" s="111" t="s">
        <v>90</v>
      </c>
      <c r="Q30" s="111" t="s">
        <v>91</v>
      </c>
      <c r="R30" s="111" t="s">
        <v>92</v>
      </c>
      <c r="S30" s="111" t="s">
        <v>93</v>
      </c>
      <c r="T30" s="111" t="s">
        <v>94</v>
      </c>
      <c r="U30" s="111" t="s">
        <v>95</v>
      </c>
      <c r="V30" s="111" t="s">
        <v>96</v>
      </c>
      <c r="W30" s="111" t="s">
        <v>97</v>
      </c>
    </row>
    <row r="31" spans="1:23" ht="12.75">
      <c r="A31" s="38"/>
      <c r="B31" s="69"/>
      <c r="C31" s="69"/>
      <c r="D31" s="71"/>
      <c r="E31" s="69"/>
      <c r="F31" s="38"/>
      <c r="G31" s="167" t="s">
        <v>36</v>
      </c>
      <c r="H31" s="168"/>
      <c r="I31" s="38"/>
      <c r="J31" s="161" t="s">
        <v>35</v>
      </c>
      <c r="K31" s="162"/>
      <c r="L31" s="38"/>
      <c r="M31" s="169" t="s">
        <v>98</v>
      </c>
      <c r="N31" s="169"/>
      <c r="O31" s="26">
        <f>IF(C28&gt;C27,C27-C28,0)</f>
        <v>0</v>
      </c>
      <c r="P31" s="26">
        <f>IF(D28&gt;D27,D27-D28,0)</f>
        <v>0</v>
      </c>
      <c r="Q31" s="110" t="s">
        <v>34</v>
      </c>
      <c r="R31" s="110" t="s">
        <v>34</v>
      </c>
      <c r="S31" s="110" t="s">
        <v>34</v>
      </c>
      <c r="T31" s="110" t="s">
        <v>34</v>
      </c>
      <c r="U31" s="110" t="s">
        <v>34</v>
      </c>
      <c r="V31" s="110" t="s">
        <v>34</v>
      </c>
      <c r="W31" s="26">
        <f>IF(K28&gt;K27,K27-K28,0)</f>
        <v>0</v>
      </c>
    </row>
    <row r="32" spans="1:23" ht="38.25" customHeight="1">
      <c r="A32" s="155" t="s">
        <v>63</v>
      </c>
      <c r="B32" s="155"/>
      <c r="C32" s="155"/>
      <c r="D32" s="160" t="s">
        <v>296</v>
      </c>
      <c r="E32" s="160"/>
      <c r="F32" s="38"/>
      <c r="G32" s="156" t="s">
        <v>297</v>
      </c>
      <c r="H32" s="156"/>
      <c r="I32" s="38"/>
      <c r="J32" s="156"/>
      <c r="K32" s="156"/>
      <c r="L32" s="38"/>
      <c r="M32" s="169" t="s">
        <v>99</v>
      </c>
      <c r="N32" s="169"/>
      <c r="O32" s="151" t="s">
        <v>34</v>
      </c>
      <c r="P32" s="151" t="s">
        <v>34</v>
      </c>
      <c r="Q32" s="26">
        <f>IF(E19&gt;E18,E18-E19,0)</f>
        <v>0</v>
      </c>
      <c r="R32" s="26">
        <f>IF(F19&gt;F18,F18-F19,0)</f>
        <v>0</v>
      </c>
      <c r="S32" s="26">
        <f>IF(G20&gt;G18,G18-G20,0)</f>
        <v>0</v>
      </c>
      <c r="T32" s="26">
        <f>IF(H20&gt;H18,H18-H20,0)</f>
        <v>0</v>
      </c>
      <c r="U32" s="110" t="s">
        <v>34</v>
      </c>
      <c r="V32" s="110" t="s">
        <v>34</v>
      </c>
      <c r="W32" s="26">
        <f>IF((K19+K20)&gt;K18,K18-(K19+K20),0)</f>
        <v>0</v>
      </c>
    </row>
    <row r="33" spans="1:23" ht="12.75">
      <c r="A33" s="38"/>
      <c r="B33" s="69"/>
      <c r="C33" s="69"/>
      <c r="D33" s="165" t="s">
        <v>37</v>
      </c>
      <c r="E33" s="166"/>
      <c r="F33" s="38"/>
      <c r="G33" s="165" t="s">
        <v>36</v>
      </c>
      <c r="H33" s="166"/>
      <c r="I33" s="38"/>
      <c r="J33" s="165" t="s">
        <v>35</v>
      </c>
      <c r="K33" s="166"/>
      <c r="L33" s="38"/>
      <c r="M33" s="169" t="s">
        <v>255</v>
      </c>
      <c r="N33" s="169"/>
      <c r="O33" s="26">
        <f>IF(C18&gt;=C21,0,C18-C21)</f>
        <v>0</v>
      </c>
      <c r="P33" s="26">
        <f aca="true" t="shared" si="6" ref="P33:W33">IF(D18&gt;=D21,0,D18-D21)</f>
        <v>0</v>
      </c>
      <c r="Q33" s="26">
        <f t="shared" si="6"/>
        <v>0</v>
      </c>
      <c r="R33" s="26">
        <f t="shared" si="6"/>
        <v>0</v>
      </c>
      <c r="S33" s="26">
        <f t="shared" si="6"/>
        <v>0</v>
      </c>
      <c r="T33" s="26">
        <f t="shared" si="6"/>
        <v>0</v>
      </c>
      <c r="U33" s="26">
        <f t="shared" si="6"/>
        <v>0</v>
      </c>
      <c r="V33" s="26">
        <f t="shared" si="6"/>
        <v>0</v>
      </c>
      <c r="W33" s="26">
        <f t="shared" si="6"/>
        <v>0</v>
      </c>
    </row>
    <row r="34" spans="1:23" ht="12.75">
      <c r="A34" s="106"/>
      <c r="B34" s="107"/>
      <c r="C34" s="38"/>
      <c r="D34" s="189" t="s">
        <v>298</v>
      </c>
      <c r="E34" s="189"/>
      <c r="F34" s="189"/>
      <c r="G34" s="189"/>
      <c r="H34" s="38"/>
      <c r="I34" s="189" t="s">
        <v>299</v>
      </c>
      <c r="J34" s="189"/>
      <c r="K34" s="189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ht="15" customHeight="1">
      <c r="A35" s="74"/>
      <c r="B35" s="38"/>
      <c r="C35" s="38"/>
      <c r="D35" s="188" t="s">
        <v>33</v>
      </c>
      <c r="E35" s="188"/>
      <c r="F35" s="188"/>
      <c r="G35" s="188"/>
      <c r="H35" s="38"/>
      <c r="I35" s="188" t="s">
        <v>32</v>
      </c>
      <c r="J35" s="188"/>
      <c r="K35" s="18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ht="12.7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  <row r="37" spans="1:23" ht="12.7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3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</row>
    <row r="39" spans="1:23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</row>
    <row r="40" spans="1:23" ht="12.7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</row>
    <row r="41" spans="1:23" ht="12.7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</row>
    <row r="42" spans="1:2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</row>
    <row r="43" spans="1:23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</row>
    <row r="44" spans="1:2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1:23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1:23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1:23" ht="12.7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1:23" ht="12.7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</row>
    <row r="49" spans="1:2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</row>
  </sheetData>
  <sheetProtection sheet="1" objects="1" scenarios="1"/>
  <mergeCells count="40">
    <mergeCell ref="B8:I8"/>
    <mergeCell ref="B7:I7"/>
    <mergeCell ref="B9:I9"/>
    <mergeCell ref="B10:I10"/>
    <mergeCell ref="D35:G35"/>
    <mergeCell ref="I34:K34"/>
    <mergeCell ref="I35:K35"/>
    <mergeCell ref="E15:F15"/>
    <mergeCell ref="K15:K16"/>
    <mergeCell ref="D34:G34"/>
    <mergeCell ref="A3:H3"/>
    <mergeCell ref="A4:H4"/>
    <mergeCell ref="A5:H5"/>
    <mergeCell ref="I3:K3"/>
    <mergeCell ref="I4:K4"/>
    <mergeCell ref="I5:K5"/>
    <mergeCell ref="M33:N33"/>
    <mergeCell ref="M16:Q16"/>
    <mergeCell ref="M30:N30"/>
    <mergeCell ref="M31:N31"/>
    <mergeCell ref="M32:N32"/>
    <mergeCell ref="G30:H30"/>
    <mergeCell ref="J30:K30"/>
    <mergeCell ref="D33:E33"/>
    <mergeCell ref="G33:H33"/>
    <mergeCell ref="J33:K33"/>
    <mergeCell ref="G31:H31"/>
    <mergeCell ref="G15:H15"/>
    <mergeCell ref="G32:H32"/>
    <mergeCell ref="I15:J15"/>
    <mergeCell ref="A11:K11"/>
    <mergeCell ref="A32:C32"/>
    <mergeCell ref="J32:K32"/>
    <mergeCell ref="A30:C30"/>
    <mergeCell ref="B14:B16"/>
    <mergeCell ref="A14:A16"/>
    <mergeCell ref="C14:D15"/>
    <mergeCell ref="D32:E32"/>
    <mergeCell ref="J31:K31"/>
    <mergeCell ref="E14:K14"/>
  </mergeCells>
  <dataValidations count="1">
    <dataValidation type="list" allowBlank="1" prompt="Выберите год" errorTitle="ОШИБКА!" error="Воспользуйтесь выпадающим списком" sqref="E12">
      <formula1>"2019,2020,2021"</formula1>
    </dataValidation>
  </dataValidations>
  <printOptions horizontalCentered="1"/>
  <pageMargins left="0.1968503937007874" right="0.2362204724409449" top="0.2755905511811024" bottom="0.35433070866141736" header="0.15748031496062992" footer="0.11811023622047245"/>
  <pageSetup horizontalDpi="600" verticalDpi="600" orientation="landscape" paperSize="9" scale="83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5" bestFit="1" customWidth="1"/>
    <col min="2" max="2" width="9.140625" style="16" customWidth="1"/>
    <col min="3" max="3" width="9.140625" style="17" customWidth="1"/>
    <col min="4" max="8" width="18.28125" style="17" customWidth="1"/>
    <col min="9" max="12" width="20.421875" style="17" customWidth="1"/>
    <col min="13" max="16384" width="9.140625" style="17" customWidth="1"/>
  </cols>
  <sheetData>
    <row r="1" spans="1:2" ht="25.5">
      <c r="A1" s="15" t="s">
        <v>29</v>
      </c>
      <c r="B1" s="16">
        <v>10</v>
      </c>
    </row>
    <row r="2" spans="1:2" ht="25.5">
      <c r="A2" s="15" t="s">
        <v>30</v>
      </c>
      <c r="B2" s="1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33"/>
  <sheetViews>
    <sheetView showZeros="0" zoomScalePageLayoutView="0" workbookViewId="0" topLeftCell="A7">
      <selection activeCell="D29" sqref="D29:E29"/>
    </sheetView>
  </sheetViews>
  <sheetFormatPr defaultColWidth="9.140625" defaultRowHeight="15"/>
  <cols>
    <col min="1" max="1" width="19.421875" style="0" customWidth="1"/>
    <col min="2" max="2" width="6.421875" style="0" bestFit="1" customWidth="1"/>
    <col min="3" max="3" width="11.421875" style="0" customWidth="1"/>
    <col min="4" max="4" width="11.57421875" style="0" customWidth="1"/>
    <col min="5" max="5" width="11.8515625" style="0" customWidth="1"/>
    <col min="6" max="6" width="12.28125" style="0" customWidth="1"/>
    <col min="7" max="7" width="11.28125" style="0" customWidth="1"/>
    <col min="8" max="9" width="11.421875" style="0" customWidth="1"/>
    <col min="10" max="10" width="11.00390625" style="0" customWidth="1"/>
    <col min="11" max="11" width="11.421875" style="0" customWidth="1"/>
    <col min="12" max="12" width="12.8515625" style="0" customWidth="1"/>
    <col min="13" max="13" width="14.00390625" style="0" customWidth="1"/>
    <col min="16" max="20" width="12.140625" style="0" customWidth="1"/>
    <col min="22" max="22" width="50.28125" style="0" customWidth="1"/>
  </cols>
  <sheetData>
    <row r="1" spans="1:20" ht="15">
      <c r="A1" s="33" t="s">
        <v>148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1" customFormat="1" ht="15.75">
      <c r="A2" s="44"/>
      <c r="B2" s="44"/>
      <c r="C2" s="198" t="str">
        <f>'11-ОИП(Раздел 1)'!B7</f>
        <v>Липецкая обл. Управление ЛХ</v>
      </c>
      <c r="D2" s="198"/>
      <c r="E2" s="198"/>
      <c r="F2" s="198"/>
      <c r="G2" s="198"/>
      <c r="H2" s="198"/>
      <c r="I2" s="198"/>
      <c r="J2" s="198"/>
      <c r="K2" s="198"/>
      <c r="L2" s="38"/>
      <c r="M2" s="38"/>
      <c r="N2" s="38"/>
      <c r="O2" s="38"/>
      <c r="P2" s="38"/>
      <c r="Q2" s="38"/>
      <c r="R2" s="38"/>
      <c r="S2" s="38"/>
      <c r="T2" s="38"/>
    </row>
    <row r="3" spans="1:20" s="1" customFormat="1" ht="12.75" customHeight="1">
      <c r="A3" s="44"/>
      <c r="B3" s="44"/>
      <c r="C3" s="187" t="s">
        <v>111</v>
      </c>
      <c r="D3" s="187"/>
      <c r="E3" s="187"/>
      <c r="F3" s="187"/>
      <c r="G3" s="187"/>
      <c r="H3" s="187"/>
      <c r="I3" s="187"/>
      <c r="J3" s="187"/>
      <c r="K3" s="187"/>
      <c r="L3" s="38"/>
      <c r="M3" s="38"/>
      <c r="N3" s="38"/>
      <c r="O3" s="38"/>
      <c r="P3" s="38"/>
      <c r="Q3" s="38"/>
      <c r="R3" s="38"/>
      <c r="S3" s="38"/>
      <c r="T3" s="38"/>
    </row>
    <row r="4" spans="1:20" s="1" customFormat="1" ht="15.75">
      <c r="A4" s="44"/>
      <c r="B4" s="44"/>
      <c r="C4" s="198">
        <f>'11-ОИП(Раздел 1)'!B9</f>
        <v>0</v>
      </c>
      <c r="D4" s="198"/>
      <c r="E4" s="198"/>
      <c r="F4" s="198"/>
      <c r="G4" s="198"/>
      <c r="H4" s="198"/>
      <c r="I4" s="198"/>
      <c r="J4" s="198"/>
      <c r="K4" s="198"/>
      <c r="L4" s="38"/>
      <c r="M4" s="38"/>
      <c r="N4" s="38"/>
      <c r="O4" s="38"/>
      <c r="P4" s="38"/>
      <c r="Q4" s="38"/>
      <c r="R4" s="38"/>
      <c r="S4" s="38"/>
      <c r="T4" s="38"/>
    </row>
    <row r="5" spans="1:20" s="1" customFormat="1" ht="15">
      <c r="A5" s="44"/>
      <c r="B5" s="44"/>
      <c r="C5" s="187" t="s">
        <v>76</v>
      </c>
      <c r="D5" s="187"/>
      <c r="E5" s="187"/>
      <c r="F5" s="187"/>
      <c r="G5" s="187"/>
      <c r="H5" s="187"/>
      <c r="I5" s="187"/>
      <c r="J5" s="187"/>
      <c r="K5" s="187"/>
      <c r="L5" s="38"/>
      <c r="M5" s="38"/>
      <c r="N5" s="38"/>
      <c r="O5" s="38"/>
      <c r="P5" s="38"/>
      <c r="Q5" s="38"/>
      <c r="R5" s="38"/>
      <c r="S5" s="38"/>
      <c r="T5" s="38"/>
    </row>
    <row r="6" spans="1:20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</row>
    <row r="7" spans="1:20" s="1" customFormat="1" ht="34.5" customHeight="1">
      <c r="A7" s="200" t="s">
        <v>115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38"/>
      <c r="O7" s="38"/>
      <c r="P7" s="38"/>
      <c r="Q7" s="38"/>
      <c r="R7" s="38"/>
      <c r="S7" s="38"/>
      <c r="T7" s="38"/>
    </row>
    <row r="8" spans="1:20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2020</v>
      </c>
      <c r="H8" s="51" t="s">
        <v>59</v>
      </c>
      <c r="I8" s="79"/>
      <c r="J8" s="79"/>
      <c r="K8" s="79"/>
      <c r="L8" s="79"/>
      <c r="M8" s="79"/>
      <c r="N8" s="38"/>
      <c r="O8" s="38"/>
      <c r="P8" s="38"/>
      <c r="Q8" s="38"/>
      <c r="R8" s="38"/>
      <c r="S8" s="38"/>
      <c r="T8" s="38"/>
    </row>
    <row r="9" spans="1:20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95"/>
      <c r="N9" s="38"/>
      <c r="O9" s="38"/>
      <c r="P9" s="38"/>
      <c r="Q9" s="38"/>
      <c r="R9" s="38"/>
      <c r="S9" s="38"/>
      <c r="T9" s="38"/>
    </row>
    <row r="10" spans="1:20" s="1" customFormat="1" ht="71.25" customHeight="1">
      <c r="A10" s="192" t="s">
        <v>75</v>
      </c>
      <c r="B10" s="192" t="s">
        <v>56</v>
      </c>
      <c r="C10" s="192" t="s">
        <v>119</v>
      </c>
      <c r="D10" s="192" t="s">
        <v>118</v>
      </c>
      <c r="E10" s="192" t="s">
        <v>117</v>
      </c>
      <c r="F10" s="192" t="s">
        <v>120</v>
      </c>
      <c r="G10" s="194" t="s">
        <v>116</v>
      </c>
      <c r="H10" s="199"/>
      <c r="I10" s="195"/>
      <c r="J10" s="194" t="s">
        <v>122</v>
      </c>
      <c r="K10" s="195"/>
      <c r="L10" s="194" t="s">
        <v>123</v>
      </c>
      <c r="M10" s="195"/>
      <c r="N10" s="38"/>
      <c r="O10" s="38"/>
      <c r="P10" s="38"/>
      <c r="Q10" s="38"/>
      <c r="R10" s="38"/>
      <c r="S10" s="38"/>
      <c r="T10" s="38"/>
    </row>
    <row r="11" spans="1:20" s="1" customFormat="1" ht="90.75" customHeight="1">
      <c r="A11" s="193"/>
      <c r="B11" s="193"/>
      <c r="C11" s="193"/>
      <c r="D11" s="193"/>
      <c r="E11" s="193"/>
      <c r="F11" s="193"/>
      <c r="G11" s="58" t="s">
        <v>54</v>
      </c>
      <c r="H11" s="58" t="s">
        <v>74</v>
      </c>
      <c r="I11" s="96" t="s">
        <v>121</v>
      </c>
      <c r="J11" s="58" t="s">
        <v>54</v>
      </c>
      <c r="K11" s="58" t="s">
        <v>74</v>
      </c>
      <c r="L11" s="58" t="s">
        <v>54</v>
      </c>
      <c r="M11" s="58" t="s">
        <v>0</v>
      </c>
      <c r="N11" s="38"/>
      <c r="O11" s="170" t="s">
        <v>82</v>
      </c>
      <c r="P11" s="170"/>
      <c r="Q11" s="170"/>
      <c r="R11" s="170"/>
      <c r="S11" s="170"/>
      <c r="T11" s="170"/>
    </row>
    <row r="12" spans="1:20" s="1" customFormat="1" ht="12.75">
      <c r="A12" s="109" t="s">
        <v>53</v>
      </c>
      <c r="B12" s="109" t="s">
        <v>52</v>
      </c>
      <c r="C12" s="109">
        <v>1</v>
      </c>
      <c r="D12" s="109">
        <v>2</v>
      </c>
      <c r="E12" s="109">
        <v>3</v>
      </c>
      <c r="F12" s="109">
        <v>4</v>
      </c>
      <c r="G12" s="109">
        <v>5</v>
      </c>
      <c r="H12" s="109">
        <v>6</v>
      </c>
      <c r="I12" s="109">
        <v>7</v>
      </c>
      <c r="J12" s="109">
        <v>8</v>
      </c>
      <c r="K12" s="109">
        <v>9</v>
      </c>
      <c r="L12" s="109">
        <v>10</v>
      </c>
      <c r="M12" s="109">
        <v>11</v>
      </c>
      <c r="N12" s="38"/>
      <c r="O12" s="110" t="s">
        <v>83</v>
      </c>
      <c r="P12" s="110" t="s">
        <v>86</v>
      </c>
      <c r="Q12" s="110" t="s">
        <v>100</v>
      </c>
      <c r="R12" s="110" t="s">
        <v>101</v>
      </c>
      <c r="S12" s="110" t="s">
        <v>102</v>
      </c>
      <c r="T12" s="114" t="s">
        <v>176</v>
      </c>
    </row>
    <row r="13" spans="1:20" s="1" customFormat="1" ht="12.75">
      <c r="A13" s="97" t="str">
        <f>A14-1&amp;" и ранее*"</f>
        <v>2010 и ранее*</v>
      </c>
      <c r="B13" s="61" t="s">
        <v>73</v>
      </c>
      <c r="C13" s="98">
        <v>468.70000000000005</v>
      </c>
      <c r="D13" s="98"/>
      <c r="E13" s="98">
        <v>0.9</v>
      </c>
      <c r="F13" s="98">
        <v>6</v>
      </c>
      <c r="G13" s="98">
        <v>76</v>
      </c>
      <c r="H13" s="98">
        <v>1.2</v>
      </c>
      <c r="I13" s="98"/>
      <c r="J13" s="98">
        <v>301.80000000000007</v>
      </c>
      <c r="K13" s="98">
        <v>28.799999999999997</v>
      </c>
      <c r="L13" s="27">
        <f aca="true" t="shared" si="0" ref="L13:L23">C13+D13-E13-F13-G13+I13-J13</f>
        <v>84</v>
      </c>
      <c r="M13" s="98">
        <v>84</v>
      </c>
      <c r="N13" s="38"/>
      <c r="O13" s="63" t="s">
        <v>73</v>
      </c>
      <c r="P13" s="25">
        <f aca="true" t="shared" si="1" ref="P13:P24">IF(H13&gt;G13,G13-H13,0)</f>
        <v>0</v>
      </c>
      <c r="Q13" s="25">
        <f aca="true" t="shared" si="2" ref="Q13:Q24">IF(I13&gt;G13,G13-I13,0)</f>
        <v>0</v>
      </c>
      <c r="R13" s="25">
        <f aca="true" t="shared" si="3" ref="R13:R24">IF(K13&gt;J13,J13-K13,0)</f>
        <v>0</v>
      </c>
      <c r="S13" s="25">
        <f aca="true" t="shared" si="4" ref="S13:S24">IF(M13&gt;L13,L13-M13,0)</f>
        <v>0</v>
      </c>
      <c r="T13" s="28">
        <f aca="true" t="shared" si="5" ref="T13:T24">IF(L13&lt;0,"Ошибка!",0)</f>
        <v>0</v>
      </c>
    </row>
    <row r="14" spans="1:20" s="1" customFormat="1" ht="12.75">
      <c r="A14" s="97">
        <f aca="true" t="shared" si="6" ref="A14:A22">A15-1</f>
        <v>2011</v>
      </c>
      <c r="B14" s="61" t="s">
        <v>72</v>
      </c>
      <c r="C14" s="98">
        <v>1290.3</v>
      </c>
      <c r="D14" s="98"/>
      <c r="E14" s="98">
        <v>0.7</v>
      </c>
      <c r="F14" s="98">
        <v>2</v>
      </c>
      <c r="G14" s="98">
        <v>134.4</v>
      </c>
      <c r="H14" s="98"/>
      <c r="I14" s="98"/>
      <c r="J14" s="98">
        <v>1073.8999999999999</v>
      </c>
      <c r="K14" s="98">
        <v>82.40000000000002</v>
      </c>
      <c r="L14" s="27">
        <f t="shared" si="0"/>
        <v>79.29999999999995</v>
      </c>
      <c r="M14" s="98">
        <v>79.3</v>
      </c>
      <c r="N14" s="38"/>
      <c r="O14" s="63" t="s">
        <v>72</v>
      </c>
      <c r="P14" s="25">
        <f t="shared" si="1"/>
        <v>0</v>
      </c>
      <c r="Q14" s="25">
        <f t="shared" si="2"/>
        <v>0</v>
      </c>
      <c r="R14" s="25">
        <f t="shared" si="3"/>
        <v>0</v>
      </c>
      <c r="S14" s="25">
        <f t="shared" si="4"/>
        <v>0</v>
      </c>
      <c r="T14" s="28">
        <f t="shared" si="5"/>
        <v>0</v>
      </c>
    </row>
    <row r="15" spans="1:20" s="1" customFormat="1" ht="12.75">
      <c r="A15" s="97">
        <f t="shared" si="6"/>
        <v>2012</v>
      </c>
      <c r="B15" s="61" t="s">
        <v>71</v>
      </c>
      <c r="C15" s="98">
        <v>1319.2</v>
      </c>
      <c r="D15" s="98">
        <v>7</v>
      </c>
      <c r="E15" s="98"/>
      <c r="F15" s="98"/>
      <c r="G15" s="98">
        <v>65.7</v>
      </c>
      <c r="H15" s="98"/>
      <c r="I15" s="98"/>
      <c r="J15" s="98">
        <v>1216.8999999999999</v>
      </c>
      <c r="K15" s="98">
        <v>61.49999999999999</v>
      </c>
      <c r="L15" s="27">
        <f t="shared" si="0"/>
        <v>43.600000000000136</v>
      </c>
      <c r="M15" s="98">
        <v>43.60000000000001</v>
      </c>
      <c r="N15" s="38"/>
      <c r="O15" s="63" t="s">
        <v>71</v>
      </c>
      <c r="P15" s="25">
        <f t="shared" si="1"/>
        <v>0</v>
      </c>
      <c r="Q15" s="25">
        <f t="shared" si="2"/>
        <v>0</v>
      </c>
      <c r="R15" s="25">
        <f t="shared" si="3"/>
        <v>0</v>
      </c>
      <c r="S15" s="25">
        <f t="shared" si="4"/>
        <v>0</v>
      </c>
      <c r="T15" s="28">
        <f t="shared" si="5"/>
        <v>0</v>
      </c>
    </row>
    <row r="16" spans="1:20" s="1" customFormat="1" ht="12.75">
      <c r="A16" s="97">
        <f t="shared" si="6"/>
        <v>2013</v>
      </c>
      <c r="B16" s="61" t="s">
        <v>70</v>
      </c>
      <c r="C16" s="98">
        <v>1297</v>
      </c>
      <c r="D16" s="98">
        <v>70</v>
      </c>
      <c r="E16" s="98">
        <v>0.7</v>
      </c>
      <c r="F16" s="98"/>
      <c r="G16" s="98">
        <v>141.29999999999998</v>
      </c>
      <c r="H16" s="98"/>
      <c r="I16" s="98"/>
      <c r="J16" s="98">
        <v>904.0000000000001</v>
      </c>
      <c r="K16" s="98">
        <v>65.3</v>
      </c>
      <c r="L16" s="27">
        <f t="shared" si="0"/>
        <v>320.9999999999999</v>
      </c>
      <c r="M16" s="98">
        <v>321</v>
      </c>
      <c r="N16" s="38"/>
      <c r="O16" s="63" t="s">
        <v>70</v>
      </c>
      <c r="P16" s="25">
        <f t="shared" si="1"/>
        <v>0</v>
      </c>
      <c r="Q16" s="25">
        <f t="shared" si="2"/>
        <v>0</v>
      </c>
      <c r="R16" s="25">
        <f t="shared" si="3"/>
        <v>0</v>
      </c>
      <c r="S16" s="25">
        <f t="shared" si="4"/>
        <v>0</v>
      </c>
      <c r="T16" s="28">
        <f t="shared" si="5"/>
        <v>0</v>
      </c>
    </row>
    <row r="17" spans="1:20" s="1" customFormat="1" ht="12.75">
      <c r="A17" s="97">
        <f t="shared" si="6"/>
        <v>2014</v>
      </c>
      <c r="B17" s="61" t="s">
        <v>69</v>
      </c>
      <c r="C17" s="98">
        <v>1357.7000000000003</v>
      </c>
      <c r="D17" s="98"/>
      <c r="E17" s="98"/>
      <c r="F17" s="98"/>
      <c r="G17" s="98">
        <v>25</v>
      </c>
      <c r="H17" s="98"/>
      <c r="I17" s="98"/>
      <c r="J17" s="98">
        <v>947.1</v>
      </c>
      <c r="K17" s="98">
        <v>304.9</v>
      </c>
      <c r="L17" s="27">
        <f t="shared" si="0"/>
        <v>385.60000000000025</v>
      </c>
      <c r="M17" s="98">
        <v>385.6</v>
      </c>
      <c r="N17" s="38"/>
      <c r="O17" s="63" t="s">
        <v>69</v>
      </c>
      <c r="P17" s="25">
        <f t="shared" si="1"/>
        <v>0</v>
      </c>
      <c r="Q17" s="25">
        <f t="shared" si="2"/>
        <v>0</v>
      </c>
      <c r="R17" s="25">
        <f t="shared" si="3"/>
        <v>0</v>
      </c>
      <c r="S17" s="25">
        <f t="shared" si="4"/>
        <v>0</v>
      </c>
      <c r="T17" s="28">
        <f t="shared" si="5"/>
        <v>0</v>
      </c>
    </row>
    <row r="18" spans="1:20" s="1" customFormat="1" ht="12.75">
      <c r="A18" s="97">
        <f t="shared" si="6"/>
        <v>2015</v>
      </c>
      <c r="B18" s="61" t="s">
        <v>68</v>
      </c>
      <c r="C18" s="98">
        <v>1084.6</v>
      </c>
      <c r="D18" s="98">
        <v>73</v>
      </c>
      <c r="E18" s="98"/>
      <c r="F18" s="98"/>
      <c r="G18" s="98">
        <v>4.4</v>
      </c>
      <c r="H18" s="98"/>
      <c r="I18" s="98"/>
      <c r="J18" s="98">
        <v>509.2</v>
      </c>
      <c r="K18" s="98">
        <v>465.7</v>
      </c>
      <c r="L18" s="27">
        <f t="shared" si="0"/>
        <v>643.9999999999998</v>
      </c>
      <c r="M18" s="98">
        <v>501.90000000000003</v>
      </c>
      <c r="N18" s="38"/>
      <c r="O18" s="63" t="s">
        <v>68</v>
      </c>
      <c r="P18" s="25">
        <f t="shared" si="1"/>
        <v>0</v>
      </c>
      <c r="Q18" s="25">
        <f t="shared" si="2"/>
        <v>0</v>
      </c>
      <c r="R18" s="25">
        <f t="shared" si="3"/>
        <v>0</v>
      </c>
      <c r="S18" s="25">
        <f t="shared" si="4"/>
        <v>0</v>
      </c>
      <c r="T18" s="28">
        <f t="shared" si="5"/>
        <v>0</v>
      </c>
    </row>
    <row r="19" spans="1:20" s="1" customFormat="1" ht="12.75">
      <c r="A19" s="97">
        <f t="shared" si="6"/>
        <v>2016</v>
      </c>
      <c r="B19" s="61" t="s">
        <v>67</v>
      </c>
      <c r="C19" s="98">
        <v>1537.3000000000002</v>
      </c>
      <c r="D19" s="98"/>
      <c r="E19" s="98"/>
      <c r="F19" s="98"/>
      <c r="G19" s="98">
        <v>0.1</v>
      </c>
      <c r="H19" s="98"/>
      <c r="I19" s="98"/>
      <c r="J19" s="98">
        <v>36.5</v>
      </c>
      <c r="K19" s="98">
        <v>20.9</v>
      </c>
      <c r="L19" s="27">
        <f t="shared" si="0"/>
        <v>1500.7000000000003</v>
      </c>
      <c r="M19" s="98">
        <v>1.8</v>
      </c>
      <c r="N19" s="38"/>
      <c r="O19" s="63" t="s">
        <v>67</v>
      </c>
      <c r="P19" s="25">
        <f t="shared" si="1"/>
        <v>0</v>
      </c>
      <c r="Q19" s="25">
        <f t="shared" si="2"/>
        <v>0</v>
      </c>
      <c r="R19" s="25">
        <f t="shared" si="3"/>
        <v>0</v>
      </c>
      <c r="S19" s="25">
        <f t="shared" si="4"/>
        <v>0</v>
      </c>
      <c r="T19" s="28">
        <f t="shared" si="5"/>
        <v>0</v>
      </c>
    </row>
    <row r="20" spans="1:20" s="1" customFormat="1" ht="12.75">
      <c r="A20" s="97">
        <f t="shared" si="6"/>
        <v>2017</v>
      </c>
      <c r="B20" s="61" t="s">
        <v>66</v>
      </c>
      <c r="C20" s="98">
        <v>493.70000000000005</v>
      </c>
      <c r="D20" s="98"/>
      <c r="E20" s="98"/>
      <c r="F20" s="98"/>
      <c r="G20" s="98"/>
      <c r="H20" s="98"/>
      <c r="I20" s="98"/>
      <c r="J20" s="98"/>
      <c r="K20" s="98"/>
      <c r="L20" s="27">
        <f t="shared" si="0"/>
        <v>493.70000000000005</v>
      </c>
      <c r="M20" s="98"/>
      <c r="N20" s="38"/>
      <c r="O20" s="63" t="s">
        <v>66</v>
      </c>
      <c r="P20" s="25">
        <f t="shared" si="1"/>
        <v>0</v>
      </c>
      <c r="Q20" s="25">
        <f t="shared" si="2"/>
        <v>0</v>
      </c>
      <c r="R20" s="25">
        <f t="shared" si="3"/>
        <v>0</v>
      </c>
      <c r="S20" s="25">
        <f t="shared" si="4"/>
        <v>0</v>
      </c>
      <c r="T20" s="28">
        <f t="shared" si="5"/>
        <v>0</v>
      </c>
    </row>
    <row r="21" spans="1:20" s="1" customFormat="1" ht="12.75">
      <c r="A21" s="97">
        <f t="shared" si="6"/>
        <v>2018</v>
      </c>
      <c r="B21" s="61" t="s">
        <v>65</v>
      </c>
      <c r="C21" s="98">
        <v>448.00000000000006</v>
      </c>
      <c r="D21" s="98"/>
      <c r="E21" s="98"/>
      <c r="F21" s="98"/>
      <c r="G21" s="98">
        <v>0.2</v>
      </c>
      <c r="H21" s="98"/>
      <c r="I21" s="98"/>
      <c r="J21" s="98"/>
      <c r="K21" s="98"/>
      <c r="L21" s="27">
        <f t="shared" si="0"/>
        <v>447.80000000000007</v>
      </c>
      <c r="M21" s="98"/>
      <c r="N21" s="38"/>
      <c r="O21" s="63" t="s">
        <v>65</v>
      </c>
      <c r="P21" s="25">
        <f t="shared" si="1"/>
        <v>0</v>
      </c>
      <c r="Q21" s="25">
        <f t="shared" si="2"/>
        <v>0</v>
      </c>
      <c r="R21" s="25">
        <f t="shared" si="3"/>
        <v>0</v>
      </c>
      <c r="S21" s="25">
        <f t="shared" si="4"/>
        <v>0</v>
      </c>
      <c r="T21" s="28">
        <f t="shared" si="5"/>
        <v>0</v>
      </c>
    </row>
    <row r="22" spans="1:20" s="1" customFormat="1" ht="12.75">
      <c r="A22" s="97">
        <f t="shared" si="6"/>
        <v>2019</v>
      </c>
      <c r="B22" s="61" t="s">
        <v>51</v>
      </c>
      <c r="C22" s="98">
        <v>429.79999999999995</v>
      </c>
      <c r="D22" s="98"/>
      <c r="E22" s="98"/>
      <c r="F22" s="98"/>
      <c r="G22" s="98"/>
      <c r="H22" s="98"/>
      <c r="I22" s="98"/>
      <c r="J22" s="98"/>
      <c r="K22" s="98"/>
      <c r="L22" s="27">
        <f t="shared" si="0"/>
        <v>429.79999999999995</v>
      </c>
      <c r="M22" s="98"/>
      <c r="N22" s="38"/>
      <c r="O22" s="63" t="s">
        <v>51</v>
      </c>
      <c r="P22" s="25">
        <f t="shared" si="1"/>
        <v>0</v>
      </c>
      <c r="Q22" s="25">
        <f t="shared" si="2"/>
        <v>0</v>
      </c>
      <c r="R22" s="25">
        <f t="shared" si="3"/>
        <v>0</v>
      </c>
      <c r="S22" s="25">
        <f t="shared" si="4"/>
        <v>0</v>
      </c>
      <c r="T22" s="28">
        <f t="shared" si="5"/>
        <v>0</v>
      </c>
    </row>
    <row r="23" spans="1:20" s="1" customFormat="1" ht="12.75">
      <c r="A23" s="99" t="str">
        <f>G8</f>
        <v>2020</v>
      </c>
      <c r="B23" s="61" t="s">
        <v>50</v>
      </c>
      <c r="C23" s="98">
        <v>301.3</v>
      </c>
      <c r="D23" s="98"/>
      <c r="E23" s="98"/>
      <c r="F23" s="98"/>
      <c r="G23" s="98"/>
      <c r="H23" s="98"/>
      <c r="I23" s="98"/>
      <c r="J23" s="98"/>
      <c r="K23" s="98"/>
      <c r="L23" s="27">
        <f t="shared" si="0"/>
        <v>301.3</v>
      </c>
      <c r="M23" s="98"/>
      <c r="N23" s="38"/>
      <c r="O23" s="63" t="s">
        <v>50</v>
      </c>
      <c r="P23" s="25">
        <f t="shared" si="1"/>
        <v>0</v>
      </c>
      <c r="Q23" s="25">
        <f t="shared" si="2"/>
        <v>0</v>
      </c>
      <c r="R23" s="25">
        <f t="shared" si="3"/>
        <v>0</v>
      </c>
      <c r="S23" s="25">
        <f t="shared" si="4"/>
        <v>0</v>
      </c>
      <c r="T23" s="28">
        <f t="shared" si="5"/>
        <v>0</v>
      </c>
    </row>
    <row r="24" spans="1:20" s="1" customFormat="1" ht="12.75">
      <c r="A24" s="100" t="s">
        <v>55</v>
      </c>
      <c r="B24" s="101" t="s">
        <v>48</v>
      </c>
      <c r="C24" s="29">
        <f aca="true" t="shared" si="7" ref="C24:M24">SUM(C13:C23)</f>
        <v>10027.599999999999</v>
      </c>
      <c r="D24" s="29">
        <f t="shared" si="7"/>
        <v>150</v>
      </c>
      <c r="E24" s="29">
        <f t="shared" si="7"/>
        <v>2.3</v>
      </c>
      <c r="F24" s="29">
        <f t="shared" si="7"/>
        <v>8</v>
      </c>
      <c r="G24" s="29">
        <f t="shared" si="7"/>
        <v>447.09999999999997</v>
      </c>
      <c r="H24" s="29">
        <f t="shared" si="7"/>
        <v>1.2</v>
      </c>
      <c r="I24" s="29">
        <f t="shared" si="7"/>
        <v>0</v>
      </c>
      <c r="J24" s="29">
        <f t="shared" si="7"/>
        <v>4989.4</v>
      </c>
      <c r="K24" s="29">
        <f t="shared" si="7"/>
        <v>1029.5</v>
      </c>
      <c r="L24" s="29">
        <f t="shared" si="7"/>
        <v>4730.800000000001</v>
      </c>
      <c r="M24" s="29">
        <f t="shared" si="7"/>
        <v>1417.2</v>
      </c>
      <c r="N24" s="38"/>
      <c r="O24" s="63" t="s">
        <v>48</v>
      </c>
      <c r="P24" s="25">
        <f t="shared" si="1"/>
        <v>0</v>
      </c>
      <c r="Q24" s="25">
        <f t="shared" si="2"/>
        <v>0</v>
      </c>
      <c r="R24" s="25">
        <f t="shared" si="3"/>
        <v>0</v>
      </c>
      <c r="S24" s="25">
        <f t="shared" si="4"/>
        <v>0</v>
      </c>
      <c r="T24" s="28">
        <f t="shared" si="5"/>
        <v>0</v>
      </c>
    </row>
    <row r="25" spans="1:20" s="1" customFormat="1" ht="12.75">
      <c r="A25" s="197" t="s">
        <v>64</v>
      </c>
      <c r="B25" s="197"/>
      <c r="C25" s="197"/>
      <c r="D25" s="197"/>
      <c r="E25" s="197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</row>
    <row r="26" spans="1:20" s="1" customFormat="1" ht="15.75">
      <c r="A26" s="66"/>
      <c r="B26" s="67"/>
      <c r="C26" s="67"/>
      <c r="D26" s="67"/>
      <c r="E26" s="102"/>
      <c r="F26" s="102"/>
      <c r="G26" s="102"/>
      <c r="H26" s="102"/>
      <c r="I26" s="102"/>
      <c r="J26" s="102"/>
      <c r="K26" s="103"/>
      <c r="L26" s="38"/>
      <c r="M26" s="38"/>
      <c r="N26" s="38"/>
      <c r="O26" s="191" t="s">
        <v>103</v>
      </c>
      <c r="P26" s="191"/>
      <c r="Q26" s="191"/>
      <c r="R26" s="191"/>
      <c r="S26" s="191"/>
      <c r="T26" s="191"/>
    </row>
    <row r="27" spans="1:20" s="1" customFormat="1" ht="12.75">
      <c r="A27" s="157" t="s">
        <v>38</v>
      </c>
      <c r="B27" s="157"/>
      <c r="C27" s="157"/>
      <c r="D27" s="56"/>
      <c r="E27" s="69"/>
      <c r="F27" s="38"/>
      <c r="G27" s="196" t="s">
        <v>295</v>
      </c>
      <c r="H27" s="196"/>
      <c r="I27" s="196"/>
      <c r="J27" s="38"/>
      <c r="K27" s="38"/>
      <c r="L27" s="196"/>
      <c r="M27" s="196"/>
      <c r="N27" s="38"/>
      <c r="O27" s="169" t="s">
        <v>88</v>
      </c>
      <c r="P27" s="169"/>
      <c r="Q27" s="169"/>
      <c r="R27" s="169"/>
      <c r="S27" s="169"/>
      <c r="T27" s="110" t="s">
        <v>104</v>
      </c>
    </row>
    <row r="28" spans="1:20" s="1" customFormat="1" ht="12.75" customHeight="1">
      <c r="A28" s="38"/>
      <c r="B28" s="69"/>
      <c r="C28" s="69"/>
      <c r="D28" s="71"/>
      <c r="E28" s="69"/>
      <c r="F28" s="38"/>
      <c r="G28" s="167" t="s">
        <v>36</v>
      </c>
      <c r="H28" s="167"/>
      <c r="I28" s="167"/>
      <c r="J28" s="38"/>
      <c r="K28" s="38"/>
      <c r="L28" s="161" t="s">
        <v>35</v>
      </c>
      <c r="M28" s="161"/>
      <c r="N28" s="38"/>
      <c r="O28" s="203" t="s">
        <v>256</v>
      </c>
      <c r="P28" s="203"/>
      <c r="Q28" s="203"/>
      <c r="R28" s="203"/>
      <c r="S28" s="203"/>
      <c r="T28" s="201">
        <f>ROUND('11-ОИП(Раздел 1)'!C22-'11-ОИП(Раздел 2)'!K24,1)</f>
        <v>0</v>
      </c>
    </row>
    <row r="29" spans="1:20" s="1" customFormat="1" ht="44.25" customHeight="1">
      <c r="A29" s="155" t="s">
        <v>63</v>
      </c>
      <c r="B29" s="155"/>
      <c r="C29" s="155"/>
      <c r="D29" s="160" t="s">
        <v>296</v>
      </c>
      <c r="E29" s="160"/>
      <c r="F29" s="38"/>
      <c r="G29" s="196" t="s">
        <v>297</v>
      </c>
      <c r="H29" s="196"/>
      <c r="I29" s="196"/>
      <c r="J29" s="38"/>
      <c r="K29" s="38"/>
      <c r="L29" s="160"/>
      <c r="M29" s="160"/>
      <c r="N29" s="38"/>
      <c r="O29" s="203"/>
      <c r="P29" s="203"/>
      <c r="Q29" s="203"/>
      <c r="R29" s="203"/>
      <c r="S29" s="203"/>
      <c r="T29" s="202"/>
    </row>
    <row r="30" spans="1:20" s="1" customFormat="1" ht="12.75">
      <c r="A30" s="38"/>
      <c r="B30" s="69"/>
      <c r="C30" s="69"/>
      <c r="D30" s="165" t="s">
        <v>37</v>
      </c>
      <c r="E30" s="165"/>
      <c r="F30" s="38"/>
      <c r="G30" s="167" t="s">
        <v>36</v>
      </c>
      <c r="H30" s="167"/>
      <c r="I30" s="167"/>
      <c r="J30" s="38"/>
      <c r="K30" s="38"/>
      <c r="L30" s="165" t="s">
        <v>35</v>
      </c>
      <c r="M30" s="165"/>
      <c r="N30" s="38"/>
      <c r="O30" s="38"/>
      <c r="P30" s="38"/>
      <c r="Q30" s="38"/>
      <c r="R30" s="38"/>
      <c r="S30" s="38"/>
      <c r="T30" s="38"/>
    </row>
    <row r="31" spans="1:20" s="1" customFormat="1" ht="15" customHeight="1">
      <c r="A31" s="38"/>
      <c r="B31" s="69"/>
      <c r="C31" s="69"/>
      <c r="D31" s="112"/>
      <c r="E31" s="112"/>
      <c r="F31" s="38"/>
      <c r="G31" s="112"/>
      <c r="H31" s="112"/>
      <c r="I31" s="112"/>
      <c r="J31" s="38"/>
      <c r="K31" s="38"/>
      <c r="L31" s="112"/>
      <c r="M31" s="112"/>
      <c r="N31" s="38"/>
      <c r="O31" s="38"/>
      <c r="P31" s="38"/>
      <c r="Q31" s="38"/>
      <c r="R31" s="38"/>
      <c r="S31" s="38"/>
      <c r="T31" s="38"/>
    </row>
    <row r="32" spans="1:20" s="1" customFormat="1" ht="15">
      <c r="A32" s="106"/>
      <c r="B32" s="107"/>
      <c r="C32" s="38"/>
      <c r="D32" s="38"/>
      <c r="E32" s="38"/>
      <c r="F32" s="108"/>
      <c r="G32" s="160" t="s">
        <v>298</v>
      </c>
      <c r="H32" s="160"/>
      <c r="I32" s="160"/>
      <c r="J32" s="38"/>
      <c r="K32" s="44"/>
      <c r="L32" s="196" t="s">
        <v>299</v>
      </c>
      <c r="M32" s="196"/>
      <c r="N32" s="38"/>
      <c r="O32" s="38"/>
      <c r="P32" s="38"/>
      <c r="Q32" s="38"/>
      <c r="R32" s="38"/>
      <c r="S32" s="38"/>
      <c r="T32" s="38"/>
    </row>
    <row r="33" spans="1:20" s="1" customFormat="1" ht="24" customHeight="1">
      <c r="A33" s="74"/>
      <c r="B33" s="38"/>
      <c r="C33" s="38"/>
      <c r="D33" s="38"/>
      <c r="E33" s="38"/>
      <c r="F33" s="91"/>
      <c r="G33" s="188" t="s">
        <v>33</v>
      </c>
      <c r="H33" s="188"/>
      <c r="I33" s="188"/>
      <c r="J33" s="38"/>
      <c r="K33" s="44"/>
      <c r="L33" s="188" t="s">
        <v>32</v>
      </c>
      <c r="M33" s="188"/>
      <c r="N33" s="38"/>
      <c r="O33" s="38"/>
      <c r="P33" s="38"/>
      <c r="Q33" s="38"/>
      <c r="R33" s="38"/>
      <c r="S33" s="38"/>
      <c r="T33" s="38"/>
    </row>
  </sheetData>
  <sheetProtection sheet="1" objects="1" scenarios="1"/>
  <mergeCells count="36">
    <mergeCell ref="T28:T29"/>
    <mergeCell ref="L33:M33"/>
    <mergeCell ref="D30:E30"/>
    <mergeCell ref="L30:M30"/>
    <mergeCell ref="L32:M32"/>
    <mergeCell ref="G30:I30"/>
    <mergeCell ref="G32:I32"/>
    <mergeCell ref="G33:I33"/>
    <mergeCell ref="O28:S29"/>
    <mergeCell ref="A29:C29"/>
    <mergeCell ref="A27:C27"/>
    <mergeCell ref="D29:E29"/>
    <mergeCell ref="L28:M28"/>
    <mergeCell ref="L27:M27"/>
    <mergeCell ref="L29:M29"/>
    <mergeCell ref="G29:I29"/>
    <mergeCell ref="C2:K2"/>
    <mergeCell ref="C3:K3"/>
    <mergeCell ref="F10:F11"/>
    <mergeCell ref="G10:I10"/>
    <mergeCell ref="J10:K10"/>
    <mergeCell ref="E10:E11"/>
    <mergeCell ref="A7:M7"/>
    <mergeCell ref="C4:K4"/>
    <mergeCell ref="B10:B11"/>
    <mergeCell ref="C5:K5"/>
    <mergeCell ref="O11:T11"/>
    <mergeCell ref="O26:T26"/>
    <mergeCell ref="A10:A11"/>
    <mergeCell ref="L10:M10"/>
    <mergeCell ref="G27:I27"/>
    <mergeCell ref="G28:I28"/>
    <mergeCell ref="C10:C11"/>
    <mergeCell ref="D10:D11"/>
    <mergeCell ref="A25:E25"/>
    <mergeCell ref="O27:S27"/>
  </mergeCells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2" right="0.24" top="0.26" bottom="0.29" header="0.17" footer="0.17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2"/>
  <dimension ref="A1:Y56"/>
  <sheetViews>
    <sheetView showZeros="0" zoomScaleSheetLayoutView="100" zoomScalePageLayoutView="0" workbookViewId="0" topLeftCell="A1">
      <selection activeCell="A35" sqref="A35:L35"/>
    </sheetView>
  </sheetViews>
  <sheetFormatPr defaultColWidth="9.140625" defaultRowHeight="15"/>
  <cols>
    <col min="1" max="1" width="20.8515625" style="23" bestFit="1" customWidth="1"/>
    <col min="2" max="2" width="7.00390625" style="23" customWidth="1"/>
    <col min="3" max="12" width="12.57421875" style="23" customWidth="1"/>
    <col min="13" max="14" width="9.140625" style="23" customWidth="1"/>
    <col min="15" max="25" width="11.28125" style="23" customWidth="1"/>
    <col min="26" max="16384" width="9.140625" style="23" customWidth="1"/>
  </cols>
  <sheetData>
    <row r="1" spans="1:25" ht="15">
      <c r="A1" s="33" t="s">
        <v>151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</row>
    <row r="2" spans="1:25" s="1" customFormat="1" ht="15.75">
      <c r="A2" s="44"/>
      <c r="B2" s="44"/>
      <c r="C2" s="198" t="str">
        <f>'11-ОИП(Раздел 1)'!B7</f>
        <v>Липецкая обл. Управление ЛХ</v>
      </c>
      <c r="D2" s="198"/>
      <c r="E2" s="198"/>
      <c r="F2" s="198"/>
      <c r="G2" s="198"/>
      <c r="H2" s="198"/>
      <c r="I2" s="198"/>
      <c r="J2" s="198"/>
      <c r="K2" s="19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s="1" customFormat="1" ht="12.75" customHeight="1">
      <c r="A3" s="44"/>
      <c r="B3" s="44"/>
      <c r="C3" s="187" t="s">
        <v>111</v>
      </c>
      <c r="D3" s="187"/>
      <c r="E3" s="187"/>
      <c r="F3" s="187"/>
      <c r="G3" s="187"/>
      <c r="H3" s="187"/>
      <c r="I3" s="187"/>
      <c r="J3" s="187"/>
      <c r="K3" s="187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s="1" customFormat="1" ht="15.75">
      <c r="A4" s="44"/>
      <c r="B4" s="44"/>
      <c r="C4" s="198">
        <f>'11-ОИП(Раздел 1)'!B9</f>
        <v>0</v>
      </c>
      <c r="D4" s="198"/>
      <c r="E4" s="198"/>
      <c r="F4" s="198"/>
      <c r="G4" s="198"/>
      <c r="H4" s="198"/>
      <c r="I4" s="198"/>
      <c r="J4" s="198"/>
      <c r="K4" s="19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5" s="1" customFormat="1" ht="15">
      <c r="A5" s="44"/>
      <c r="B5" s="44"/>
      <c r="C5" s="187" t="s">
        <v>76</v>
      </c>
      <c r="D5" s="187"/>
      <c r="E5" s="187"/>
      <c r="F5" s="187"/>
      <c r="G5" s="187"/>
      <c r="H5" s="187"/>
      <c r="I5" s="187"/>
      <c r="J5" s="187"/>
      <c r="K5" s="18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</row>
    <row r="6" spans="1:25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</row>
    <row r="7" spans="1:25" ht="35.25" customHeight="1">
      <c r="A7" s="200" t="s">
        <v>153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s="2" customFormat="1" ht="18" customHeight="1">
      <c r="A8" s="79"/>
      <c r="B8" s="79"/>
      <c r="C8" s="79"/>
      <c r="D8" s="79"/>
      <c r="E8" s="79"/>
      <c r="F8" s="49" t="s">
        <v>60</v>
      </c>
      <c r="G8" s="80" t="str">
        <f>'11-ОИП(Раздел 1)'!E12</f>
        <v>2020</v>
      </c>
      <c r="H8" s="51" t="s">
        <v>59</v>
      </c>
      <c r="I8" s="79"/>
      <c r="J8" s="79"/>
      <c r="K8" s="79"/>
      <c r="L8" s="79"/>
      <c r="M8" s="79"/>
      <c r="N8" s="79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5">
      <c r="A9" s="81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40.5" customHeight="1">
      <c r="A10" s="224" t="s">
        <v>126</v>
      </c>
      <c r="B10" s="224" t="s">
        <v>56</v>
      </c>
      <c r="C10" s="227" t="s">
        <v>127</v>
      </c>
      <c r="D10" s="228"/>
      <c r="E10" s="228"/>
      <c r="F10" s="229"/>
      <c r="G10" s="227" t="s">
        <v>128</v>
      </c>
      <c r="H10" s="228"/>
      <c r="I10" s="228"/>
      <c r="J10" s="229"/>
      <c r="K10" s="227" t="s">
        <v>129</v>
      </c>
      <c r="L10" s="229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ht="25.5" customHeight="1">
      <c r="A11" s="226"/>
      <c r="B11" s="226"/>
      <c r="C11" s="224" t="s">
        <v>54</v>
      </c>
      <c r="D11" s="230" t="s">
        <v>130</v>
      </c>
      <c r="E11" s="222" t="s">
        <v>131</v>
      </c>
      <c r="F11" s="223"/>
      <c r="G11" s="224" t="s">
        <v>54</v>
      </c>
      <c r="H11" s="224" t="s">
        <v>132</v>
      </c>
      <c r="I11" s="227" t="s">
        <v>131</v>
      </c>
      <c r="J11" s="229"/>
      <c r="K11" s="224" t="s">
        <v>54</v>
      </c>
      <c r="L11" s="230" t="s">
        <v>133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ht="64.5" customHeight="1">
      <c r="A12" s="225"/>
      <c r="B12" s="225"/>
      <c r="C12" s="225"/>
      <c r="D12" s="231"/>
      <c r="E12" s="82" t="s">
        <v>134</v>
      </c>
      <c r="F12" s="82" t="s">
        <v>135</v>
      </c>
      <c r="G12" s="225"/>
      <c r="H12" s="225"/>
      <c r="I12" s="83" t="s">
        <v>134</v>
      </c>
      <c r="J12" s="83" t="s">
        <v>132</v>
      </c>
      <c r="K12" s="225"/>
      <c r="L12" s="231"/>
      <c r="M12" s="78"/>
      <c r="N12" s="217" t="s">
        <v>82</v>
      </c>
      <c r="O12" s="218"/>
      <c r="P12" s="218"/>
      <c r="Q12" s="218"/>
      <c r="R12" s="218"/>
      <c r="S12" s="218"/>
      <c r="T12" s="218"/>
      <c r="U12" s="219"/>
      <c r="V12" s="78"/>
      <c r="W12" s="78"/>
      <c r="X12" s="78"/>
      <c r="Y12" s="78"/>
    </row>
    <row r="13" spans="1:25" ht="15">
      <c r="A13" s="83" t="s">
        <v>53</v>
      </c>
      <c r="B13" s="83" t="s">
        <v>52</v>
      </c>
      <c r="C13" s="83">
        <v>1</v>
      </c>
      <c r="D13" s="83">
        <v>2</v>
      </c>
      <c r="E13" s="83">
        <v>3</v>
      </c>
      <c r="F13" s="83">
        <v>4</v>
      </c>
      <c r="G13" s="83">
        <v>5</v>
      </c>
      <c r="H13" s="83">
        <v>6</v>
      </c>
      <c r="I13" s="83">
        <v>7</v>
      </c>
      <c r="J13" s="83">
        <v>8</v>
      </c>
      <c r="K13" s="83">
        <v>9</v>
      </c>
      <c r="L13" s="83">
        <v>10</v>
      </c>
      <c r="M13" s="78"/>
      <c r="N13" s="110" t="s">
        <v>83</v>
      </c>
      <c r="O13" s="110" t="s">
        <v>84</v>
      </c>
      <c r="P13" s="110" t="s">
        <v>136</v>
      </c>
      <c r="Q13" s="110" t="s">
        <v>85</v>
      </c>
      <c r="R13" s="110" t="s">
        <v>86</v>
      </c>
      <c r="S13" s="110" t="s">
        <v>100</v>
      </c>
      <c r="T13" s="110" t="s">
        <v>87</v>
      </c>
      <c r="U13" s="110" t="s">
        <v>137</v>
      </c>
      <c r="V13" s="78"/>
      <c r="W13" s="78"/>
      <c r="X13" s="78"/>
      <c r="Y13" s="78"/>
    </row>
    <row r="14" spans="1:25" ht="15">
      <c r="A14" s="85" t="s">
        <v>138</v>
      </c>
      <c r="B14" s="86" t="s">
        <v>73</v>
      </c>
      <c r="C14" s="31">
        <v>162.5</v>
      </c>
      <c r="D14" s="31">
        <v>15.8</v>
      </c>
      <c r="E14" s="31">
        <v>3.6</v>
      </c>
      <c r="F14" s="31"/>
      <c r="G14" s="31">
        <v>558.9000000000001</v>
      </c>
      <c r="H14" s="31">
        <v>29.5</v>
      </c>
      <c r="I14" s="31"/>
      <c r="J14" s="31"/>
      <c r="K14" s="31">
        <v>4024.6</v>
      </c>
      <c r="L14" s="31"/>
      <c r="M14" s="78"/>
      <c r="N14" s="87" t="s">
        <v>73</v>
      </c>
      <c r="O14" s="30">
        <f>IF(C14&gt;=D14,0,C14-D14)</f>
        <v>0</v>
      </c>
      <c r="P14" s="30">
        <f>IF(C14&gt;=E14,0,C14-E14)</f>
        <v>0</v>
      </c>
      <c r="Q14" s="30">
        <f>IF(E14&gt;=F14,0,E14-F14)</f>
        <v>0</v>
      </c>
      <c r="R14" s="30">
        <f>IF(G14&gt;=H14,0,G14-H14)</f>
        <v>0</v>
      </c>
      <c r="S14" s="30">
        <f>IF(G14&gt;=I14,0,G14-I14)</f>
        <v>0</v>
      </c>
      <c r="T14" s="30">
        <f>IF(I14&gt;=J14,0,I14-J14)</f>
        <v>0</v>
      </c>
      <c r="U14" s="30">
        <f>IF(K14&gt;=L14,0,K14-L14)</f>
        <v>0</v>
      </c>
      <c r="V14" s="78"/>
      <c r="W14" s="78"/>
      <c r="X14" s="78"/>
      <c r="Y14" s="78"/>
    </row>
    <row r="15" spans="1:25" ht="15">
      <c r="A15" s="85" t="s">
        <v>139</v>
      </c>
      <c r="B15" s="86" t="s">
        <v>72</v>
      </c>
      <c r="C15" s="31"/>
      <c r="D15" s="31"/>
      <c r="E15" s="31"/>
      <c r="F15" s="31"/>
      <c r="G15" s="31">
        <v>30</v>
      </c>
      <c r="H15" s="31"/>
      <c r="I15" s="31"/>
      <c r="J15" s="31"/>
      <c r="K15" s="31">
        <v>0.6</v>
      </c>
      <c r="L15" s="31"/>
      <c r="M15" s="78"/>
      <c r="N15" s="87" t="s">
        <v>72</v>
      </c>
      <c r="O15" s="30">
        <f aca="true" t="shared" si="0" ref="O15:O24">IF(C15&gt;=D15,0,C15-D15)</f>
        <v>0</v>
      </c>
      <c r="P15" s="30">
        <f aca="true" t="shared" si="1" ref="P15:P24">IF(C15&gt;=E15,0,C15-E15)</f>
        <v>0</v>
      </c>
      <c r="Q15" s="30">
        <f aca="true" t="shared" si="2" ref="Q15:Q24">IF(E15&gt;=F15,0,E15-F15)</f>
        <v>0</v>
      </c>
      <c r="R15" s="30">
        <f aca="true" t="shared" si="3" ref="R15:R24">IF(G15&gt;=H15,0,G15-H15)</f>
        <v>0</v>
      </c>
      <c r="S15" s="30">
        <f aca="true" t="shared" si="4" ref="S15:S24">IF(G15&gt;=I15,0,G15-I15)</f>
        <v>0</v>
      </c>
      <c r="T15" s="30">
        <f aca="true" t="shared" si="5" ref="T15:T24">IF(I15&gt;=J15,0,I15-J15)</f>
        <v>0</v>
      </c>
      <c r="U15" s="30">
        <f aca="true" t="shared" si="6" ref="U15:U24">IF(K15&gt;=L15,0,K15-L15)</f>
        <v>0</v>
      </c>
      <c r="V15" s="78"/>
      <c r="W15" s="78"/>
      <c r="X15" s="78"/>
      <c r="Y15" s="78"/>
    </row>
    <row r="16" spans="1:25" ht="15">
      <c r="A16" s="85" t="s">
        <v>140</v>
      </c>
      <c r="B16" s="86" t="s">
        <v>71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78"/>
      <c r="N16" s="87" t="s">
        <v>71</v>
      </c>
      <c r="O16" s="30">
        <f t="shared" si="0"/>
        <v>0</v>
      </c>
      <c r="P16" s="30">
        <f t="shared" si="1"/>
        <v>0</v>
      </c>
      <c r="Q16" s="30">
        <f t="shared" si="2"/>
        <v>0</v>
      </c>
      <c r="R16" s="30">
        <f t="shared" si="3"/>
        <v>0</v>
      </c>
      <c r="S16" s="30">
        <f t="shared" si="4"/>
        <v>0</v>
      </c>
      <c r="T16" s="30">
        <f t="shared" si="5"/>
        <v>0</v>
      </c>
      <c r="U16" s="30">
        <f t="shared" si="6"/>
        <v>0</v>
      </c>
      <c r="V16" s="78"/>
      <c r="W16" s="78"/>
      <c r="X16" s="78"/>
      <c r="Y16" s="78"/>
    </row>
    <row r="17" spans="1:25" ht="15">
      <c r="A17" s="85" t="s">
        <v>141</v>
      </c>
      <c r="B17" s="86" t="s">
        <v>70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78"/>
      <c r="N17" s="87" t="s">
        <v>70</v>
      </c>
      <c r="O17" s="30">
        <f t="shared" si="0"/>
        <v>0</v>
      </c>
      <c r="P17" s="30">
        <f t="shared" si="1"/>
        <v>0</v>
      </c>
      <c r="Q17" s="30">
        <f t="shared" si="2"/>
        <v>0</v>
      </c>
      <c r="R17" s="30">
        <f t="shared" si="3"/>
        <v>0</v>
      </c>
      <c r="S17" s="30">
        <f t="shared" si="4"/>
        <v>0</v>
      </c>
      <c r="T17" s="30">
        <f t="shared" si="5"/>
        <v>0</v>
      </c>
      <c r="U17" s="30">
        <f t="shared" si="6"/>
        <v>0</v>
      </c>
      <c r="V17" s="78"/>
      <c r="W17" s="78"/>
      <c r="X17" s="78"/>
      <c r="Y17" s="78"/>
    </row>
    <row r="18" spans="1:25" ht="15">
      <c r="A18" s="85" t="s">
        <v>142</v>
      </c>
      <c r="B18" s="86" t="s">
        <v>69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78"/>
      <c r="N18" s="87" t="s">
        <v>69</v>
      </c>
      <c r="O18" s="30">
        <f t="shared" si="0"/>
        <v>0</v>
      </c>
      <c r="P18" s="30">
        <f t="shared" si="1"/>
        <v>0</v>
      </c>
      <c r="Q18" s="30">
        <f t="shared" si="2"/>
        <v>0</v>
      </c>
      <c r="R18" s="30">
        <f t="shared" si="3"/>
        <v>0</v>
      </c>
      <c r="S18" s="30">
        <f t="shared" si="4"/>
        <v>0</v>
      </c>
      <c r="T18" s="30">
        <f t="shared" si="5"/>
        <v>0</v>
      </c>
      <c r="U18" s="30">
        <f t="shared" si="6"/>
        <v>0</v>
      </c>
      <c r="V18" s="78"/>
      <c r="W18" s="78"/>
      <c r="X18" s="78"/>
      <c r="Y18" s="78"/>
    </row>
    <row r="19" spans="1:25" ht="15">
      <c r="A19" s="85" t="s">
        <v>143</v>
      </c>
      <c r="B19" s="86" t="s">
        <v>68</v>
      </c>
      <c r="C19" s="31">
        <v>91.9</v>
      </c>
      <c r="D19" s="31"/>
      <c r="E19" s="31">
        <v>24.5</v>
      </c>
      <c r="F19" s="31"/>
      <c r="G19" s="31">
        <v>1930</v>
      </c>
      <c r="H19" s="31"/>
      <c r="I19" s="31"/>
      <c r="J19" s="31"/>
      <c r="K19" s="31">
        <v>1320</v>
      </c>
      <c r="L19" s="31"/>
      <c r="M19" s="78"/>
      <c r="N19" s="87" t="s">
        <v>68</v>
      </c>
      <c r="O19" s="30">
        <f t="shared" si="0"/>
        <v>0</v>
      </c>
      <c r="P19" s="30">
        <f t="shared" si="1"/>
        <v>0</v>
      </c>
      <c r="Q19" s="30">
        <f t="shared" si="2"/>
        <v>0</v>
      </c>
      <c r="R19" s="30">
        <f t="shared" si="3"/>
        <v>0</v>
      </c>
      <c r="S19" s="30">
        <f t="shared" si="4"/>
        <v>0</v>
      </c>
      <c r="T19" s="30">
        <f t="shared" si="5"/>
        <v>0</v>
      </c>
      <c r="U19" s="30">
        <f t="shared" si="6"/>
        <v>0</v>
      </c>
      <c r="V19" s="78"/>
      <c r="W19" s="78"/>
      <c r="X19" s="78"/>
      <c r="Y19" s="78"/>
    </row>
    <row r="20" spans="1:25" ht="15">
      <c r="A20" s="85" t="s">
        <v>144</v>
      </c>
      <c r="B20" s="86" t="s">
        <v>67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78"/>
      <c r="N20" s="87" t="s">
        <v>67</v>
      </c>
      <c r="O20" s="30">
        <f t="shared" si="0"/>
        <v>0</v>
      </c>
      <c r="P20" s="30">
        <f t="shared" si="1"/>
        <v>0</v>
      </c>
      <c r="Q20" s="30">
        <f t="shared" si="2"/>
        <v>0</v>
      </c>
      <c r="R20" s="30">
        <f t="shared" si="3"/>
        <v>0</v>
      </c>
      <c r="S20" s="30">
        <f t="shared" si="4"/>
        <v>0</v>
      </c>
      <c r="T20" s="30">
        <f t="shared" si="5"/>
        <v>0</v>
      </c>
      <c r="U20" s="30">
        <f t="shared" si="6"/>
        <v>0</v>
      </c>
      <c r="V20" s="78"/>
      <c r="W20" s="78"/>
      <c r="X20" s="78"/>
      <c r="Y20" s="78"/>
    </row>
    <row r="21" spans="1:25" ht="15">
      <c r="A21" s="85" t="s">
        <v>145</v>
      </c>
      <c r="B21" s="86" t="s">
        <v>66</v>
      </c>
      <c r="C21" s="31">
        <v>3.4</v>
      </c>
      <c r="D21" s="31"/>
      <c r="E21" s="31"/>
      <c r="F21" s="31"/>
      <c r="G21" s="31">
        <v>32</v>
      </c>
      <c r="H21" s="31"/>
      <c r="I21" s="31"/>
      <c r="J21" s="31"/>
      <c r="K21" s="31">
        <v>50</v>
      </c>
      <c r="L21" s="31"/>
      <c r="M21" s="78"/>
      <c r="N21" s="87" t="s">
        <v>66</v>
      </c>
      <c r="O21" s="30">
        <f t="shared" si="0"/>
        <v>0</v>
      </c>
      <c r="P21" s="30">
        <f t="shared" si="1"/>
        <v>0</v>
      </c>
      <c r="Q21" s="30">
        <f t="shared" si="2"/>
        <v>0</v>
      </c>
      <c r="R21" s="30">
        <f t="shared" si="3"/>
        <v>0</v>
      </c>
      <c r="S21" s="30">
        <f t="shared" si="4"/>
        <v>0</v>
      </c>
      <c r="T21" s="30">
        <f t="shared" si="5"/>
        <v>0</v>
      </c>
      <c r="U21" s="30">
        <f t="shared" si="6"/>
        <v>0</v>
      </c>
      <c r="V21" s="78"/>
      <c r="W21" s="78"/>
      <c r="X21" s="78"/>
      <c r="Y21" s="78"/>
    </row>
    <row r="22" spans="1:25" ht="15">
      <c r="A22" s="85" t="s">
        <v>146</v>
      </c>
      <c r="B22" s="86" t="s">
        <v>65</v>
      </c>
      <c r="C22" s="31">
        <v>38.800000000000004</v>
      </c>
      <c r="D22" s="31"/>
      <c r="E22" s="31"/>
      <c r="F22" s="31"/>
      <c r="G22" s="31">
        <v>820</v>
      </c>
      <c r="H22" s="31"/>
      <c r="I22" s="31"/>
      <c r="J22" s="31"/>
      <c r="K22" s="31">
        <v>856.8</v>
      </c>
      <c r="L22" s="31"/>
      <c r="M22" s="78"/>
      <c r="N22" s="87" t="s">
        <v>65</v>
      </c>
      <c r="O22" s="30">
        <f t="shared" si="0"/>
        <v>0</v>
      </c>
      <c r="P22" s="30">
        <f t="shared" si="1"/>
        <v>0</v>
      </c>
      <c r="Q22" s="30">
        <f t="shared" si="2"/>
        <v>0</v>
      </c>
      <c r="R22" s="30">
        <f t="shared" si="3"/>
        <v>0</v>
      </c>
      <c r="S22" s="30">
        <f t="shared" si="4"/>
        <v>0</v>
      </c>
      <c r="T22" s="30">
        <f t="shared" si="5"/>
        <v>0</v>
      </c>
      <c r="U22" s="30">
        <f t="shared" si="6"/>
        <v>0</v>
      </c>
      <c r="V22" s="78"/>
      <c r="W22" s="78"/>
      <c r="X22" s="78"/>
      <c r="Y22" s="78"/>
    </row>
    <row r="23" spans="1:25" ht="15">
      <c r="A23" s="85" t="s">
        <v>150</v>
      </c>
      <c r="B23" s="86" t="s">
        <v>51</v>
      </c>
      <c r="C23" s="31"/>
      <c r="D23" s="31"/>
      <c r="E23" s="31"/>
      <c r="F23" s="31"/>
      <c r="G23" s="31">
        <v>941</v>
      </c>
      <c r="H23" s="31"/>
      <c r="I23" s="31"/>
      <c r="J23" s="31"/>
      <c r="K23" s="31">
        <v>290.9</v>
      </c>
      <c r="L23" s="31"/>
      <c r="M23" s="78"/>
      <c r="N23" s="87" t="s">
        <v>51</v>
      </c>
      <c r="O23" s="30">
        <f t="shared" si="0"/>
        <v>0</v>
      </c>
      <c r="P23" s="30">
        <f t="shared" si="1"/>
        <v>0</v>
      </c>
      <c r="Q23" s="30">
        <f t="shared" si="2"/>
        <v>0</v>
      </c>
      <c r="R23" s="30">
        <f t="shared" si="3"/>
        <v>0</v>
      </c>
      <c r="S23" s="30">
        <f t="shared" si="4"/>
        <v>0</v>
      </c>
      <c r="T23" s="30">
        <f t="shared" si="5"/>
        <v>0</v>
      </c>
      <c r="U23" s="30">
        <f t="shared" si="6"/>
        <v>0</v>
      </c>
      <c r="V23" s="78"/>
      <c r="W23" s="78"/>
      <c r="X23" s="78"/>
      <c r="Y23" s="78"/>
    </row>
    <row r="24" spans="1:25" ht="15">
      <c r="A24" s="88" t="s">
        <v>55</v>
      </c>
      <c r="B24" s="89">
        <v>11</v>
      </c>
      <c r="C24" s="32">
        <f aca="true" t="shared" si="7" ref="C24:L24">SUM(C14:C23)</f>
        <v>296.6</v>
      </c>
      <c r="D24" s="32">
        <f t="shared" si="7"/>
        <v>15.8</v>
      </c>
      <c r="E24" s="32">
        <f t="shared" si="7"/>
        <v>28.1</v>
      </c>
      <c r="F24" s="32">
        <f t="shared" si="7"/>
        <v>0</v>
      </c>
      <c r="G24" s="32">
        <f t="shared" si="7"/>
        <v>4311.9</v>
      </c>
      <c r="H24" s="32">
        <f t="shared" si="7"/>
        <v>29.5</v>
      </c>
      <c r="I24" s="32">
        <f t="shared" si="7"/>
        <v>0</v>
      </c>
      <c r="J24" s="32">
        <f t="shared" si="7"/>
        <v>0</v>
      </c>
      <c r="K24" s="32">
        <f t="shared" si="7"/>
        <v>6542.9</v>
      </c>
      <c r="L24" s="32">
        <f t="shared" si="7"/>
        <v>0</v>
      </c>
      <c r="M24" s="78"/>
      <c r="N24" s="87">
        <v>11</v>
      </c>
      <c r="O24" s="30">
        <f t="shared" si="0"/>
        <v>0</v>
      </c>
      <c r="P24" s="30">
        <f t="shared" si="1"/>
        <v>0</v>
      </c>
      <c r="Q24" s="30">
        <f t="shared" si="2"/>
        <v>0</v>
      </c>
      <c r="R24" s="30">
        <f t="shared" si="3"/>
        <v>0</v>
      </c>
      <c r="S24" s="30">
        <f t="shared" si="4"/>
        <v>0</v>
      </c>
      <c r="T24" s="30">
        <f t="shared" si="5"/>
        <v>0</v>
      </c>
      <c r="U24" s="30">
        <f t="shared" si="6"/>
        <v>0</v>
      </c>
      <c r="V24" s="78"/>
      <c r="W24" s="78"/>
      <c r="X24" s="78"/>
      <c r="Y24" s="78"/>
    </row>
    <row r="25" spans="1:25" ht="13.5" customHeight="1">
      <c r="A25" s="81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</row>
    <row r="26" spans="1:25" ht="30" customHeight="1">
      <c r="A26" s="232" t="s">
        <v>149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78"/>
      <c r="N26" s="191" t="s">
        <v>103</v>
      </c>
      <c r="O26" s="191"/>
      <c r="P26" s="191"/>
      <c r="Q26" s="191"/>
      <c r="R26" s="191"/>
      <c r="S26" s="191"/>
      <c r="T26" s="191"/>
      <c r="U26" s="191"/>
      <c r="V26" s="78"/>
      <c r="W26" s="78"/>
      <c r="X26" s="78"/>
      <c r="Y26" s="78"/>
    </row>
    <row r="27" spans="1:25" ht="11.25" customHeight="1">
      <c r="A27" s="81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69" t="s">
        <v>174</v>
      </c>
      <c r="O27" s="169"/>
      <c r="P27" s="169"/>
      <c r="Q27" s="169"/>
      <c r="R27" s="169"/>
      <c r="S27" s="169" t="s">
        <v>175</v>
      </c>
      <c r="T27" s="169"/>
      <c r="U27" s="169"/>
      <c r="V27" s="78"/>
      <c r="W27" s="78"/>
      <c r="X27" s="78"/>
      <c r="Y27" s="78"/>
    </row>
    <row r="28" spans="1:25" ht="15" customHeight="1">
      <c r="A28" s="157" t="s">
        <v>38</v>
      </c>
      <c r="B28" s="157"/>
      <c r="C28" s="157"/>
      <c r="D28" s="56"/>
      <c r="E28" s="69"/>
      <c r="F28" s="38"/>
      <c r="G28" s="196" t="s">
        <v>295</v>
      </c>
      <c r="H28" s="196"/>
      <c r="I28" s="196"/>
      <c r="J28" s="38"/>
      <c r="K28" s="196"/>
      <c r="L28" s="196"/>
      <c r="M28" s="78"/>
      <c r="N28" s="203" t="s">
        <v>257</v>
      </c>
      <c r="O28" s="203"/>
      <c r="P28" s="203"/>
      <c r="Q28" s="203"/>
      <c r="R28" s="203"/>
      <c r="S28" s="207">
        <f>ROUND(IF('11-ОИП(Раздел 2)'!C23&gt;=C24,0,'11-ОИП(Раздел 2)'!C23-C24),1)</f>
        <v>0</v>
      </c>
      <c r="T28" s="207"/>
      <c r="U28" s="207"/>
      <c r="V28" s="78"/>
      <c r="W28" s="78"/>
      <c r="X28" s="78"/>
      <c r="Y28" s="78"/>
    </row>
    <row r="29" spans="1:25" ht="15" customHeight="1">
      <c r="A29" s="38"/>
      <c r="B29" s="69"/>
      <c r="C29" s="69"/>
      <c r="D29" s="71"/>
      <c r="E29" s="69"/>
      <c r="F29" s="38"/>
      <c r="G29" s="167" t="s">
        <v>36</v>
      </c>
      <c r="H29" s="167"/>
      <c r="I29" s="167"/>
      <c r="J29" s="38"/>
      <c r="K29" s="161" t="s">
        <v>35</v>
      </c>
      <c r="L29" s="161"/>
      <c r="M29" s="78"/>
      <c r="N29" s="203"/>
      <c r="O29" s="203"/>
      <c r="P29" s="203"/>
      <c r="Q29" s="203"/>
      <c r="R29" s="203"/>
      <c r="S29" s="207"/>
      <c r="T29" s="207"/>
      <c r="U29" s="207"/>
      <c r="V29" s="78"/>
      <c r="W29" s="78"/>
      <c r="X29" s="78"/>
      <c r="Y29" s="78"/>
    </row>
    <row r="30" spans="1:25" ht="38.25" customHeight="1">
      <c r="A30" s="155" t="s">
        <v>63</v>
      </c>
      <c r="B30" s="155"/>
      <c r="C30" s="155"/>
      <c r="D30" s="160" t="s">
        <v>296</v>
      </c>
      <c r="E30" s="160"/>
      <c r="F30" s="38"/>
      <c r="G30" s="196" t="s">
        <v>297</v>
      </c>
      <c r="H30" s="196"/>
      <c r="I30" s="196"/>
      <c r="J30" s="38"/>
      <c r="K30" s="160"/>
      <c r="L30" s="160"/>
      <c r="M30" s="78"/>
      <c r="N30" s="206" t="s">
        <v>173</v>
      </c>
      <c r="O30" s="206"/>
      <c r="P30" s="206"/>
      <c r="Q30" s="206"/>
      <c r="R30" s="206"/>
      <c r="S30" s="208" t="str">
        <f>IF(OR($C$23*2&gt;$C$24,$G$23*2&gt;$G$24,$K$23*2&gt;$K$24),IF(SUMSQ(C41:L41)=0,"Необходимо заполнить таблицу с расшифровкой",IF(SUMSQ(O41:U47,P51:Y52)=0,0,"Таблица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T30" s="209"/>
      <c r="U30" s="210"/>
      <c r="V30" s="78"/>
      <c r="W30" s="78"/>
      <c r="X30" s="78"/>
      <c r="Y30" s="78"/>
    </row>
    <row r="31" spans="1:25" ht="15" customHeight="1">
      <c r="A31" s="38"/>
      <c r="B31" s="69"/>
      <c r="C31" s="69"/>
      <c r="D31" s="165" t="s">
        <v>37</v>
      </c>
      <c r="E31" s="165"/>
      <c r="F31" s="38"/>
      <c r="G31" s="167" t="s">
        <v>36</v>
      </c>
      <c r="H31" s="167"/>
      <c r="I31" s="167"/>
      <c r="J31" s="38"/>
      <c r="K31" s="165" t="s">
        <v>35</v>
      </c>
      <c r="L31" s="165"/>
      <c r="M31" s="78"/>
      <c r="N31" s="206"/>
      <c r="O31" s="206"/>
      <c r="P31" s="206"/>
      <c r="Q31" s="206"/>
      <c r="R31" s="206"/>
      <c r="S31" s="211"/>
      <c r="T31" s="212"/>
      <c r="U31" s="213"/>
      <c r="V31" s="78"/>
      <c r="W31" s="78"/>
      <c r="X31" s="78"/>
      <c r="Y31" s="78"/>
    </row>
    <row r="32" spans="1:25" ht="6.75" customHeight="1">
      <c r="A32" s="38"/>
      <c r="B32" s="69"/>
      <c r="C32" s="69"/>
      <c r="D32" s="112"/>
      <c r="E32" s="112"/>
      <c r="F32" s="38"/>
      <c r="G32" s="112"/>
      <c r="H32" s="112"/>
      <c r="I32" s="112"/>
      <c r="J32" s="38"/>
      <c r="K32" s="112"/>
      <c r="L32" s="112"/>
      <c r="M32" s="78"/>
      <c r="N32" s="206"/>
      <c r="O32" s="206"/>
      <c r="P32" s="206"/>
      <c r="Q32" s="206"/>
      <c r="R32" s="206"/>
      <c r="S32" s="211"/>
      <c r="T32" s="212"/>
      <c r="U32" s="213"/>
      <c r="V32" s="78"/>
      <c r="W32" s="78"/>
      <c r="X32" s="78"/>
      <c r="Y32" s="78"/>
    </row>
    <row r="33" spans="1:25" ht="14.25" customHeight="1">
      <c r="A33" s="106"/>
      <c r="B33" s="107"/>
      <c r="C33" s="38"/>
      <c r="D33" s="38"/>
      <c r="E33" s="38"/>
      <c r="F33" s="108"/>
      <c r="G33" s="160" t="s">
        <v>298</v>
      </c>
      <c r="H33" s="160"/>
      <c r="I33" s="160"/>
      <c r="J33" s="38"/>
      <c r="K33" s="196" t="s">
        <v>299</v>
      </c>
      <c r="L33" s="196"/>
      <c r="M33" s="78"/>
      <c r="N33" s="206"/>
      <c r="O33" s="206"/>
      <c r="P33" s="206"/>
      <c r="Q33" s="206"/>
      <c r="R33" s="206"/>
      <c r="S33" s="214"/>
      <c r="T33" s="215"/>
      <c r="U33" s="216"/>
      <c r="V33" s="78"/>
      <c r="W33" s="78"/>
      <c r="X33" s="78"/>
      <c r="Y33" s="78"/>
    </row>
    <row r="34" spans="1:25" ht="24" customHeight="1">
      <c r="A34" s="74"/>
      <c r="B34" s="38"/>
      <c r="C34" s="38"/>
      <c r="D34" s="38"/>
      <c r="E34" s="38"/>
      <c r="F34" s="91"/>
      <c r="G34" s="188" t="s">
        <v>33</v>
      </c>
      <c r="H34" s="188"/>
      <c r="I34" s="188"/>
      <c r="J34" s="38"/>
      <c r="K34" s="188" t="s">
        <v>32</v>
      </c>
      <c r="L34" s="18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ht="37.5" customHeight="1">
      <c r="A35" s="154" t="s">
        <v>155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ht="40.5" customHeight="1">
      <c r="A37" s="224" t="s">
        <v>126</v>
      </c>
      <c r="B37" s="224" t="s">
        <v>56</v>
      </c>
      <c r="C37" s="227" t="s">
        <v>127</v>
      </c>
      <c r="D37" s="228"/>
      <c r="E37" s="228"/>
      <c r="F37" s="229"/>
      <c r="G37" s="227" t="s">
        <v>128</v>
      </c>
      <c r="H37" s="228"/>
      <c r="I37" s="228"/>
      <c r="J37" s="229"/>
      <c r="K37" s="227" t="s">
        <v>129</v>
      </c>
      <c r="L37" s="229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ht="25.5" customHeight="1">
      <c r="A38" s="226"/>
      <c r="B38" s="226"/>
      <c r="C38" s="224" t="s">
        <v>54</v>
      </c>
      <c r="D38" s="230" t="s">
        <v>130</v>
      </c>
      <c r="E38" s="222" t="s">
        <v>131</v>
      </c>
      <c r="F38" s="223"/>
      <c r="G38" s="224" t="s">
        <v>54</v>
      </c>
      <c r="H38" s="224" t="s">
        <v>132</v>
      </c>
      <c r="I38" s="227" t="s">
        <v>131</v>
      </c>
      <c r="J38" s="229"/>
      <c r="K38" s="224" t="s">
        <v>54</v>
      </c>
      <c r="L38" s="230" t="s">
        <v>133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ht="64.5" customHeight="1">
      <c r="A39" s="225"/>
      <c r="B39" s="225"/>
      <c r="C39" s="225"/>
      <c r="D39" s="231"/>
      <c r="E39" s="82" t="s">
        <v>134</v>
      </c>
      <c r="F39" s="82" t="s">
        <v>135</v>
      </c>
      <c r="G39" s="225"/>
      <c r="H39" s="225"/>
      <c r="I39" s="83" t="s">
        <v>134</v>
      </c>
      <c r="J39" s="83" t="s">
        <v>132</v>
      </c>
      <c r="K39" s="225"/>
      <c r="L39" s="231"/>
      <c r="M39" s="78"/>
      <c r="N39" s="217" t="s">
        <v>82</v>
      </c>
      <c r="O39" s="218"/>
      <c r="P39" s="218"/>
      <c r="Q39" s="218"/>
      <c r="R39" s="218"/>
      <c r="S39" s="218"/>
      <c r="T39" s="218"/>
      <c r="U39" s="219"/>
      <c r="V39" s="78"/>
      <c r="W39" s="78"/>
      <c r="X39" s="78"/>
      <c r="Y39" s="78"/>
    </row>
    <row r="40" spans="1:25" ht="15">
      <c r="A40" s="84" t="s">
        <v>53</v>
      </c>
      <c r="B40" s="84" t="s">
        <v>52</v>
      </c>
      <c r="C40" s="84">
        <v>1</v>
      </c>
      <c r="D40" s="84">
        <v>2</v>
      </c>
      <c r="E40" s="84">
        <v>3</v>
      </c>
      <c r="F40" s="84">
        <v>4</v>
      </c>
      <c r="G40" s="84">
        <v>5</v>
      </c>
      <c r="H40" s="84">
        <v>6</v>
      </c>
      <c r="I40" s="84">
        <v>7</v>
      </c>
      <c r="J40" s="84">
        <v>8</v>
      </c>
      <c r="K40" s="84">
        <v>9</v>
      </c>
      <c r="L40" s="84">
        <v>10</v>
      </c>
      <c r="M40" s="78"/>
      <c r="N40" s="110" t="s">
        <v>83</v>
      </c>
      <c r="O40" s="110" t="s">
        <v>84</v>
      </c>
      <c r="P40" s="110" t="s">
        <v>136</v>
      </c>
      <c r="Q40" s="110" t="s">
        <v>85</v>
      </c>
      <c r="R40" s="110" t="s">
        <v>86</v>
      </c>
      <c r="S40" s="110" t="s">
        <v>100</v>
      </c>
      <c r="T40" s="110" t="s">
        <v>87</v>
      </c>
      <c r="U40" s="110" t="s">
        <v>137</v>
      </c>
      <c r="V40" s="78"/>
      <c r="W40" s="78"/>
      <c r="X40" s="78"/>
      <c r="Y40" s="78"/>
    </row>
    <row r="41" spans="1:25" ht="15">
      <c r="A41" s="88" t="s">
        <v>55</v>
      </c>
      <c r="B41" s="89">
        <v>1</v>
      </c>
      <c r="C41" s="32">
        <f aca="true" t="shared" si="8" ref="C41:L41">SUM(C42:C47)</f>
        <v>0</v>
      </c>
      <c r="D41" s="32">
        <f t="shared" si="8"/>
        <v>0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78"/>
      <c r="N41" s="92">
        <f>B41</f>
        <v>1</v>
      </c>
      <c r="O41" s="30">
        <f>IF(C41&gt;=D41,0,C41-D41)</f>
        <v>0</v>
      </c>
      <c r="P41" s="30">
        <f>IF(C41&gt;=E41,0,C41-E41)</f>
        <v>0</v>
      </c>
      <c r="Q41" s="30">
        <f>IF(E41&gt;=F41,0,E41-F41)</f>
        <v>0</v>
      </c>
      <c r="R41" s="30">
        <f>IF(G41&gt;=H41,0,G41-H41)</f>
        <v>0</v>
      </c>
      <c r="S41" s="30">
        <f>IF(G41&gt;=I41,0,G41-I41)</f>
        <v>0</v>
      </c>
      <c r="T41" s="30">
        <f>IF(I41&gt;=J41,0,I41-J41)</f>
        <v>0</v>
      </c>
      <c r="U41" s="30">
        <f>IF(K41&gt;=L41,0,K41-L41)</f>
        <v>0</v>
      </c>
      <c r="V41" s="78"/>
      <c r="W41" s="78"/>
      <c r="X41" s="78"/>
      <c r="Y41" s="78"/>
    </row>
    <row r="42" spans="1:25" ht="15">
      <c r="A42" s="93"/>
      <c r="B42" s="86" t="s">
        <v>166</v>
      </c>
      <c r="C42" s="31"/>
      <c r="D42" s="31"/>
      <c r="E42" s="31"/>
      <c r="F42" s="31"/>
      <c r="G42" s="31"/>
      <c r="H42" s="31"/>
      <c r="I42" s="31"/>
      <c r="J42" s="31">
        <v>0</v>
      </c>
      <c r="K42" s="31"/>
      <c r="L42" s="31"/>
      <c r="M42" s="78"/>
      <c r="N42" s="92" t="str">
        <f aca="true" t="shared" si="9" ref="N42:N47">B42</f>
        <v>2</v>
      </c>
      <c r="O42" s="30">
        <f aca="true" t="shared" si="10" ref="O42:O47">IF(C42&gt;=D42,0,C42-D42)</f>
        <v>0</v>
      </c>
      <c r="P42" s="30">
        <f aca="true" t="shared" si="11" ref="P42:P47">IF(C42&gt;=E42,0,C42-E42)</f>
        <v>0</v>
      </c>
      <c r="Q42" s="30">
        <f aca="true" t="shared" si="12" ref="Q42:Q47">IF(E42&gt;=F42,0,E42-F42)</f>
        <v>0</v>
      </c>
      <c r="R42" s="30">
        <f aca="true" t="shared" si="13" ref="R42:R47">IF(G42&gt;=H42,0,G42-H42)</f>
        <v>0</v>
      </c>
      <c r="S42" s="30">
        <f aca="true" t="shared" si="14" ref="S42:S47">IF(G42&gt;=I42,0,G42-I42)</f>
        <v>0</v>
      </c>
      <c r="T42" s="30">
        <f aca="true" t="shared" si="15" ref="T42:T47">IF(I42&gt;=J42,0,I42-J42)</f>
        <v>0</v>
      </c>
      <c r="U42" s="30">
        <f aca="true" t="shared" si="16" ref="U42:U47">IF(K42&gt;=L42,0,K42-L42)</f>
        <v>0</v>
      </c>
      <c r="V42" s="78"/>
      <c r="W42" s="78"/>
      <c r="X42" s="78"/>
      <c r="Y42" s="78"/>
    </row>
    <row r="43" spans="1:25" ht="15">
      <c r="A43" s="93"/>
      <c r="B43" s="86" t="s">
        <v>167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78"/>
      <c r="N43" s="92" t="str">
        <f t="shared" si="9"/>
        <v>3</v>
      </c>
      <c r="O43" s="30">
        <f t="shared" si="10"/>
        <v>0</v>
      </c>
      <c r="P43" s="30">
        <f t="shared" si="11"/>
        <v>0</v>
      </c>
      <c r="Q43" s="30">
        <f t="shared" si="12"/>
        <v>0</v>
      </c>
      <c r="R43" s="30">
        <f t="shared" si="13"/>
        <v>0</v>
      </c>
      <c r="S43" s="30">
        <f t="shared" si="14"/>
        <v>0</v>
      </c>
      <c r="T43" s="30">
        <f t="shared" si="15"/>
        <v>0</v>
      </c>
      <c r="U43" s="30">
        <f t="shared" si="16"/>
        <v>0</v>
      </c>
      <c r="V43" s="78"/>
      <c r="W43" s="78"/>
      <c r="X43" s="78"/>
      <c r="Y43" s="78"/>
    </row>
    <row r="44" spans="1:25" ht="15">
      <c r="A44" s="93"/>
      <c r="B44" s="86" t="s">
        <v>168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78"/>
      <c r="N44" s="92" t="str">
        <f t="shared" si="9"/>
        <v>4</v>
      </c>
      <c r="O44" s="30">
        <f t="shared" si="10"/>
        <v>0</v>
      </c>
      <c r="P44" s="30">
        <f t="shared" si="11"/>
        <v>0</v>
      </c>
      <c r="Q44" s="30">
        <f t="shared" si="12"/>
        <v>0</v>
      </c>
      <c r="R44" s="30">
        <f t="shared" si="13"/>
        <v>0</v>
      </c>
      <c r="S44" s="30">
        <f t="shared" si="14"/>
        <v>0</v>
      </c>
      <c r="T44" s="30">
        <f t="shared" si="15"/>
        <v>0</v>
      </c>
      <c r="U44" s="30">
        <f t="shared" si="16"/>
        <v>0</v>
      </c>
      <c r="V44" s="78"/>
      <c r="W44" s="78"/>
      <c r="X44" s="78"/>
      <c r="Y44" s="78"/>
    </row>
    <row r="45" spans="1:25" ht="15">
      <c r="A45" s="93"/>
      <c r="B45" s="86" t="s">
        <v>169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78"/>
      <c r="N45" s="92" t="str">
        <f t="shared" si="9"/>
        <v>5</v>
      </c>
      <c r="O45" s="30">
        <f t="shared" si="10"/>
        <v>0</v>
      </c>
      <c r="P45" s="30">
        <f t="shared" si="11"/>
        <v>0</v>
      </c>
      <c r="Q45" s="30">
        <f t="shared" si="12"/>
        <v>0</v>
      </c>
      <c r="R45" s="30">
        <f t="shared" si="13"/>
        <v>0</v>
      </c>
      <c r="S45" s="30">
        <f t="shared" si="14"/>
        <v>0</v>
      </c>
      <c r="T45" s="30">
        <f t="shared" si="15"/>
        <v>0</v>
      </c>
      <c r="U45" s="30">
        <f t="shared" si="16"/>
        <v>0</v>
      </c>
      <c r="V45" s="78"/>
      <c r="W45" s="78"/>
      <c r="X45" s="78"/>
      <c r="Y45" s="78"/>
    </row>
    <row r="46" spans="1:25" ht="15">
      <c r="A46" s="93"/>
      <c r="B46" s="86" t="s">
        <v>170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78"/>
      <c r="N46" s="92" t="str">
        <f t="shared" si="9"/>
        <v>6</v>
      </c>
      <c r="O46" s="30">
        <f t="shared" si="10"/>
        <v>0</v>
      </c>
      <c r="P46" s="30">
        <f t="shared" si="11"/>
        <v>0</v>
      </c>
      <c r="Q46" s="30">
        <f t="shared" si="12"/>
        <v>0</v>
      </c>
      <c r="R46" s="30">
        <f t="shared" si="13"/>
        <v>0</v>
      </c>
      <c r="S46" s="30">
        <f t="shared" si="14"/>
        <v>0</v>
      </c>
      <c r="T46" s="30">
        <f t="shared" si="15"/>
        <v>0</v>
      </c>
      <c r="U46" s="30">
        <f t="shared" si="16"/>
        <v>0</v>
      </c>
      <c r="V46" s="78"/>
      <c r="W46" s="78"/>
      <c r="X46" s="78"/>
      <c r="Y46" s="78"/>
    </row>
    <row r="47" spans="1:25" ht="15">
      <c r="A47" s="93"/>
      <c r="B47" s="86" t="s">
        <v>171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78"/>
      <c r="N47" s="92" t="str">
        <f t="shared" si="9"/>
        <v>7</v>
      </c>
      <c r="O47" s="30">
        <f t="shared" si="10"/>
        <v>0</v>
      </c>
      <c r="P47" s="30">
        <f t="shared" si="11"/>
        <v>0</v>
      </c>
      <c r="Q47" s="30">
        <f t="shared" si="12"/>
        <v>0</v>
      </c>
      <c r="R47" s="30">
        <f t="shared" si="13"/>
        <v>0</v>
      </c>
      <c r="S47" s="30">
        <f t="shared" si="14"/>
        <v>0</v>
      </c>
      <c r="T47" s="30">
        <f t="shared" si="15"/>
        <v>0</v>
      </c>
      <c r="U47" s="30">
        <f t="shared" si="16"/>
        <v>0</v>
      </c>
      <c r="V47" s="78"/>
      <c r="W47" s="78"/>
      <c r="X47" s="78"/>
      <c r="Y47" s="78"/>
    </row>
    <row r="48" spans="1:25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ht="13.5" customHeight="1">
      <c r="A49" s="81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ht="15" customHeight="1">
      <c r="A50" s="157" t="s">
        <v>38</v>
      </c>
      <c r="B50" s="157"/>
      <c r="C50" s="157"/>
      <c r="D50" s="56"/>
      <c r="E50" s="69"/>
      <c r="F50" s="38"/>
      <c r="G50" s="196" t="s">
        <v>295</v>
      </c>
      <c r="H50" s="196"/>
      <c r="I50" s="196"/>
      <c r="J50" s="38"/>
      <c r="K50" s="196"/>
      <c r="L50" s="196"/>
      <c r="M50" s="78"/>
      <c r="N50" s="221" t="s">
        <v>88</v>
      </c>
      <c r="O50" s="221"/>
      <c r="P50" s="113" t="s">
        <v>156</v>
      </c>
      <c r="Q50" s="113" t="s">
        <v>157</v>
      </c>
      <c r="R50" s="113" t="s">
        <v>158</v>
      </c>
      <c r="S50" s="113" t="s">
        <v>159</v>
      </c>
      <c r="T50" s="113" t="s">
        <v>160</v>
      </c>
      <c r="U50" s="113" t="s">
        <v>161</v>
      </c>
      <c r="V50" s="113" t="s">
        <v>162</v>
      </c>
      <c r="W50" s="113" t="s">
        <v>163</v>
      </c>
      <c r="X50" s="113" t="s">
        <v>164</v>
      </c>
      <c r="Y50" s="113" t="s">
        <v>165</v>
      </c>
    </row>
    <row r="51" spans="1:25" ht="15" customHeight="1">
      <c r="A51" s="38"/>
      <c r="B51" s="69"/>
      <c r="C51" s="69"/>
      <c r="D51" s="71"/>
      <c r="E51" s="69"/>
      <c r="F51" s="38"/>
      <c r="G51" s="167" t="s">
        <v>36</v>
      </c>
      <c r="H51" s="167"/>
      <c r="I51" s="167"/>
      <c r="J51" s="38"/>
      <c r="K51" s="161" t="s">
        <v>35</v>
      </c>
      <c r="L51" s="161"/>
      <c r="M51" s="78"/>
      <c r="N51" s="220" t="s">
        <v>172</v>
      </c>
      <c r="O51" s="220"/>
      <c r="P51" s="204">
        <f>IF(OR($C$23*2&gt;$C$24,$G$23*2&gt;$G$24,$K$23*2&gt;$K$24),C23-C41,0)</f>
        <v>0</v>
      </c>
      <c r="Q51" s="204">
        <f aca="true" t="shared" si="17" ref="Q51:Y51">IF(OR($C$23*2&gt;$C$24,$G$23*2&gt;$G$24,$K$23*2&gt;$K$24),D23-D41,0)</f>
        <v>0</v>
      </c>
      <c r="R51" s="204">
        <f t="shared" si="17"/>
        <v>0</v>
      </c>
      <c r="S51" s="204">
        <f t="shared" si="17"/>
        <v>0</v>
      </c>
      <c r="T51" s="204">
        <f t="shared" si="17"/>
        <v>0</v>
      </c>
      <c r="U51" s="204">
        <f t="shared" si="17"/>
        <v>0</v>
      </c>
      <c r="V51" s="204">
        <f t="shared" si="17"/>
        <v>0</v>
      </c>
      <c r="W51" s="204">
        <f t="shared" si="17"/>
        <v>0</v>
      </c>
      <c r="X51" s="204">
        <f t="shared" si="17"/>
        <v>0</v>
      </c>
      <c r="Y51" s="204">
        <f t="shared" si="17"/>
        <v>0</v>
      </c>
    </row>
    <row r="52" spans="1:25" ht="44.25" customHeight="1">
      <c r="A52" s="155" t="s">
        <v>63</v>
      </c>
      <c r="B52" s="155"/>
      <c r="C52" s="155"/>
      <c r="D52" s="160" t="s">
        <v>296</v>
      </c>
      <c r="E52" s="160"/>
      <c r="F52" s="38"/>
      <c r="G52" s="196" t="s">
        <v>297</v>
      </c>
      <c r="H52" s="196"/>
      <c r="I52" s="196"/>
      <c r="J52" s="38"/>
      <c r="K52" s="160"/>
      <c r="L52" s="160"/>
      <c r="M52" s="78"/>
      <c r="N52" s="220"/>
      <c r="O52" s="220"/>
      <c r="P52" s="205"/>
      <c r="Q52" s="205"/>
      <c r="R52" s="205"/>
      <c r="S52" s="205"/>
      <c r="T52" s="205"/>
      <c r="U52" s="205"/>
      <c r="V52" s="205"/>
      <c r="W52" s="205"/>
      <c r="X52" s="205"/>
      <c r="Y52" s="205"/>
    </row>
    <row r="53" spans="1:25" ht="15" customHeight="1">
      <c r="A53" s="38"/>
      <c r="B53" s="69"/>
      <c r="C53" s="69"/>
      <c r="D53" s="165" t="s">
        <v>37</v>
      </c>
      <c r="E53" s="165"/>
      <c r="F53" s="38"/>
      <c r="G53" s="167" t="s">
        <v>36</v>
      </c>
      <c r="H53" s="167"/>
      <c r="I53" s="167"/>
      <c r="J53" s="38"/>
      <c r="K53" s="165" t="s">
        <v>35</v>
      </c>
      <c r="L53" s="165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ht="6.75" customHeight="1">
      <c r="A54" s="38"/>
      <c r="B54" s="69"/>
      <c r="C54" s="69"/>
      <c r="D54" s="112"/>
      <c r="E54" s="112"/>
      <c r="F54" s="38"/>
      <c r="G54" s="112"/>
      <c r="H54" s="112"/>
      <c r="I54" s="112"/>
      <c r="J54" s="38"/>
      <c r="K54" s="112"/>
      <c r="L54" s="112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ht="14.25" customHeight="1">
      <c r="A55" s="72"/>
      <c r="B55" s="73"/>
      <c r="C55" s="38"/>
      <c r="D55" s="38"/>
      <c r="E55" s="38"/>
      <c r="F55" s="90"/>
      <c r="G55" s="160" t="s">
        <v>298</v>
      </c>
      <c r="H55" s="160"/>
      <c r="I55" s="160"/>
      <c r="J55" s="38"/>
      <c r="K55" s="196" t="s">
        <v>299</v>
      </c>
      <c r="L55" s="196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ht="24" customHeight="1">
      <c r="A56" s="74"/>
      <c r="B56" s="38"/>
      <c r="C56" s="38"/>
      <c r="D56" s="38"/>
      <c r="E56" s="38"/>
      <c r="F56" s="91"/>
      <c r="G56" s="188" t="s">
        <v>33</v>
      </c>
      <c r="H56" s="188"/>
      <c r="I56" s="188"/>
      <c r="J56" s="38"/>
      <c r="K56" s="188" t="s">
        <v>32</v>
      </c>
      <c r="L56" s="18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</sheetData>
  <sheetProtection sheet="1" objects="1" scenarios="1"/>
  <mergeCells count="86">
    <mergeCell ref="K34:L34"/>
    <mergeCell ref="N12:U12"/>
    <mergeCell ref="A26:L26"/>
    <mergeCell ref="K33:L33"/>
    <mergeCell ref="G34:I34"/>
    <mergeCell ref="K37:L37"/>
    <mergeCell ref="A30:C30"/>
    <mergeCell ref="D30:E30"/>
    <mergeCell ref="K29:L29"/>
    <mergeCell ref="K30:L30"/>
    <mergeCell ref="K38:K39"/>
    <mergeCell ref="L38:L39"/>
    <mergeCell ref="K11:K12"/>
    <mergeCell ref="N26:U26"/>
    <mergeCell ref="S27:U27"/>
    <mergeCell ref="G30:I30"/>
    <mergeCell ref="N27:R27"/>
    <mergeCell ref="N28:R29"/>
    <mergeCell ref="K31:L31"/>
    <mergeCell ref="G29:I29"/>
    <mergeCell ref="C3:K3"/>
    <mergeCell ref="C4:K4"/>
    <mergeCell ref="C5:K5"/>
    <mergeCell ref="G28:I28"/>
    <mergeCell ref="K28:L28"/>
    <mergeCell ref="L11:L12"/>
    <mergeCell ref="A28:C28"/>
    <mergeCell ref="E11:F11"/>
    <mergeCell ref="G11:G12"/>
    <mergeCell ref="H11:H12"/>
    <mergeCell ref="D53:E53"/>
    <mergeCell ref="G53:I53"/>
    <mergeCell ref="I38:J38"/>
    <mergeCell ref="A52:C52"/>
    <mergeCell ref="A37:A39"/>
    <mergeCell ref="D31:E31"/>
    <mergeCell ref="G31:I31"/>
    <mergeCell ref="G33:I33"/>
    <mergeCell ref="C38:C39"/>
    <mergeCell ref="D38:D39"/>
    <mergeCell ref="C2:K2"/>
    <mergeCell ref="A7:L7"/>
    <mergeCell ref="A10:A12"/>
    <mergeCell ref="B10:B12"/>
    <mergeCell ref="C10:F10"/>
    <mergeCell ref="G10:J10"/>
    <mergeCell ref="K10:L10"/>
    <mergeCell ref="C11:C12"/>
    <mergeCell ref="D11:D12"/>
    <mergeCell ref="I11:J11"/>
    <mergeCell ref="E38:F38"/>
    <mergeCell ref="G38:G39"/>
    <mergeCell ref="H38:H39"/>
    <mergeCell ref="G52:I52"/>
    <mergeCell ref="B37:B39"/>
    <mergeCell ref="C37:F37"/>
    <mergeCell ref="G37:J37"/>
    <mergeCell ref="V51:V52"/>
    <mergeCell ref="W51:W52"/>
    <mergeCell ref="D52:E52"/>
    <mergeCell ref="A50:C50"/>
    <mergeCell ref="G50:I50"/>
    <mergeCell ref="K50:L50"/>
    <mergeCell ref="K52:L52"/>
    <mergeCell ref="N51:O52"/>
    <mergeCell ref="N50:O50"/>
    <mergeCell ref="X51:X52"/>
    <mergeCell ref="Y51:Y52"/>
    <mergeCell ref="G55:I55"/>
    <mergeCell ref="K55:L55"/>
    <mergeCell ref="S51:S52"/>
    <mergeCell ref="P51:P52"/>
    <mergeCell ref="Q51:Q52"/>
    <mergeCell ref="R51:R52"/>
    <mergeCell ref="K53:L53"/>
    <mergeCell ref="K51:L51"/>
    <mergeCell ref="G56:I56"/>
    <mergeCell ref="K56:L56"/>
    <mergeCell ref="U51:U52"/>
    <mergeCell ref="N30:R33"/>
    <mergeCell ref="S28:U29"/>
    <mergeCell ref="S30:U33"/>
    <mergeCell ref="N39:U39"/>
    <mergeCell ref="T51:T52"/>
    <mergeCell ref="A35:L35"/>
    <mergeCell ref="G51:I51"/>
  </mergeCells>
  <conditionalFormatting sqref="S30:U33">
    <cfRule type="expression" priority="3" dxfId="4" stopIfTrue="1">
      <formula>$S$30="Расшифровка не требуется"</formula>
    </cfRule>
  </conditionalFormatting>
  <conditionalFormatting sqref="A35:IV50 A53:IV56 A51:O52 Z51:IV52">
    <cfRule type="expression" priority="2" dxfId="5" stopIfTrue="1">
      <formula>"НЕ(ИЛИ($C$23*2&gt;$C$24;$G$23*2&gt;$G$24;$K$23*2&gt;$K$24))"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/>
  <pageMargins left="0.23" right="0.24" top="0.35433070866141736" bottom="0.2362204724409449" header="0.31496062992125984" footer="0.1574803149606299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V96"/>
  <sheetViews>
    <sheetView showZeros="0" zoomScalePageLayoutView="0" workbookViewId="0" topLeftCell="A1">
      <selection activeCell="C41" sqref="C41:C42"/>
    </sheetView>
  </sheetViews>
  <sheetFormatPr defaultColWidth="9.140625" defaultRowHeight="15"/>
  <cols>
    <col min="1" max="1" width="18.28125" style="0" customWidth="1"/>
    <col min="2" max="2" width="6.421875" style="0" bestFit="1" customWidth="1"/>
    <col min="3" max="14" width="10.140625" style="0" customWidth="1"/>
    <col min="15" max="23" width="11.140625" style="0" customWidth="1"/>
    <col min="25" max="25" width="18.8515625" style="0" customWidth="1"/>
    <col min="26" max="30" width="12.140625" style="0" customWidth="1"/>
    <col min="31" max="31" width="11.8515625" style="0" customWidth="1"/>
    <col min="32" max="32" width="11.8515625" style="0" bestFit="1" customWidth="1"/>
  </cols>
  <sheetData>
    <row r="1" spans="1:47" ht="15">
      <c r="A1" s="33" t="s">
        <v>253</v>
      </c>
      <c r="B1" s="34" t="s">
        <v>62</v>
      </c>
      <c r="C1" s="75" t="str">
        <f>'11-ОИП(Раздел 1)'!C1</f>
        <v>030</v>
      </c>
      <c r="D1" s="76">
        <f>'11-ОИП(Раздел 1)'!D1</f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</row>
    <row r="2" spans="1:47" s="1" customFormat="1" ht="15.75">
      <c r="A2" s="44"/>
      <c r="B2" s="44"/>
      <c r="C2" s="198" t="str">
        <f>'11-ОИП(Раздел 1)'!B7</f>
        <v>Липецкая обл. Управление ЛХ</v>
      </c>
      <c r="D2" s="198"/>
      <c r="E2" s="198"/>
      <c r="F2" s="198"/>
      <c r="G2" s="198"/>
      <c r="H2" s="198"/>
      <c r="I2" s="198"/>
      <c r="J2" s="198"/>
      <c r="K2" s="198"/>
      <c r="L2" s="19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</row>
    <row r="3" spans="1:47" s="1" customFormat="1" ht="12.75" customHeight="1">
      <c r="A3" s="44"/>
      <c r="B3" s="44"/>
      <c r="C3" s="187" t="s">
        <v>111</v>
      </c>
      <c r="D3" s="187"/>
      <c r="E3" s="187"/>
      <c r="F3" s="187"/>
      <c r="G3" s="187"/>
      <c r="H3" s="187"/>
      <c r="I3" s="187"/>
      <c r="J3" s="187"/>
      <c r="K3" s="187"/>
      <c r="L3" s="187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</row>
    <row r="4" spans="1:47" s="1" customFormat="1" ht="15.75">
      <c r="A4" s="44"/>
      <c r="B4" s="44"/>
      <c r="C4" s="198">
        <f>'11-ОИП(Раздел 1)'!B9</f>
        <v>0</v>
      </c>
      <c r="D4" s="198"/>
      <c r="E4" s="198"/>
      <c r="F4" s="198"/>
      <c r="G4" s="198"/>
      <c r="H4" s="198"/>
      <c r="I4" s="198"/>
      <c r="J4" s="198"/>
      <c r="K4" s="198"/>
      <c r="L4" s="19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s="1" customFormat="1" ht="15">
      <c r="A5" s="44"/>
      <c r="B5" s="44"/>
      <c r="C5" s="187" t="s">
        <v>76</v>
      </c>
      <c r="D5" s="187"/>
      <c r="E5" s="187"/>
      <c r="F5" s="187"/>
      <c r="G5" s="187"/>
      <c r="H5" s="187"/>
      <c r="I5" s="187"/>
      <c r="J5" s="187"/>
      <c r="K5" s="187"/>
      <c r="L5" s="187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1:47" s="1" customFormat="1" ht="15">
      <c r="A6" s="44"/>
      <c r="B6" s="44"/>
      <c r="C6" s="77"/>
      <c r="D6" s="77"/>
      <c r="E6" s="77"/>
      <c r="F6" s="77"/>
      <c r="G6" s="77"/>
      <c r="H6" s="77"/>
      <c r="I6" s="77"/>
      <c r="J6" s="77"/>
      <c r="K6" s="77"/>
      <c r="L6" s="77"/>
      <c r="M6" s="38"/>
      <c r="N6" s="38"/>
      <c r="O6" s="77"/>
      <c r="P6" s="77"/>
      <c r="Q6" s="38"/>
      <c r="R6" s="38"/>
      <c r="S6" s="77"/>
      <c r="T6" s="77"/>
      <c r="U6" s="38"/>
      <c r="V6" s="38"/>
      <c r="W6" s="38"/>
      <c r="X6" s="38"/>
      <c r="Y6" s="3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</row>
    <row r="7" spans="2:47" s="1" customFormat="1" ht="34.5" customHeight="1">
      <c r="B7" s="131"/>
      <c r="C7" s="200" t="s">
        <v>181</v>
      </c>
      <c r="D7" s="200"/>
      <c r="E7" s="200"/>
      <c r="F7" s="200"/>
      <c r="G7" s="200"/>
      <c r="H7" s="200"/>
      <c r="I7" s="200"/>
      <c r="J7" s="200"/>
      <c r="K7" s="200"/>
      <c r="L7" s="200"/>
      <c r="M7" s="131"/>
      <c r="N7" s="131"/>
      <c r="O7" s="118"/>
      <c r="P7" s="118"/>
      <c r="Q7" s="118"/>
      <c r="R7" s="118"/>
      <c r="S7" s="118"/>
      <c r="T7" s="118"/>
      <c r="U7" s="118"/>
      <c r="V7" s="118"/>
      <c r="W7" s="118"/>
      <c r="X7" s="38"/>
      <c r="Y7" s="38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</row>
    <row r="8" spans="1:47" s="1" customFormat="1" ht="15.75">
      <c r="A8" s="79"/>
      <c r="B8" s="79"/>
      <c r="C8" s="79"/>
      <c r="D8" s="79"/>
      <c r="E8" s="79"/>
      <c r="F8" s="49" t="s">
        <v>60</v>
      </c>
      <c r="G8" s="80" t="str">
        <f>'11-ОИП(Раздел 1)'!E12</f>
        <v>2020</v>
      </c>
      <c r="H8" s="51" t="s">
        <v>59</v>
      </c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8"/>
      <c r="Y8" s="38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</row>
    <row r="9" spans="1:47" s="1" customFormat="1" ht="15">
      <c r="A9" s="94" t="s">
        <v>58</v>
      </c>
      <c r="B9" s="94"/>
      <c r="C9" s="94"/>
      <c r="D9" s="94"/>
      <c r="E9" s="49"/>
      <c r="F9" s="54"/>
      <c r="G9" s="51"/>
      <c r="H9" s="55"/>
      <c r="I9" s="55"/>
      <c r="J9" s="38"/>
      <c r="K9" s="38"/>
      <c r="L9" s="38"/>
      <c r="M9" s="38"/>
      <c r="N9" s="95"/>
      <c r="O9" s="38"/>
      <c r="P9" s="38"/>
      <c r="Q9" s="38"/>
      <c r="R9" s="95"/>
      <c r="S9" s="38"/>
      <c r="T9" s="38"/>
      <c r="U9" s="38"/>
      <c r="V9" s="38"/>
      <c r="W9" s="95"/>
      <c r="X9" s="38"/>
      <c r="Y9" s="38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</row>
    <row r="10" spans="1:47" s="1" customFormat="1" ht="56.25" customHeight="1">
      <c r="A10" s="236" t="s">
        <v>126</v>
      </c>
      <c r="B10" s="236" t="s">
        <v>56</v>
      </c>
      <c r="C10" s="236" t="s">
        <v>182</v>
      </c>
      <c r="D10" s="236"/>
      <c r="E10" s="236"/>
      <c r="F10" s="236"/>
      <c r="G10" s="236"/>
      <c r="H10" s="236" t="s">
        <v>187</v>
      </c>
      <c r="I10" s="236"/>
      <c r="J10" s="236"/>
      <c r="K10" s="236" t="s">
        <v>188</v>
      </c>
      <c r="L10" s="236"/>
      <c r="M10" s="236" t="s">
        <v>201</v>
      </c>
      <c r="N10" s="236"/>
      <c r="O10" s="236" t="s">
        <v>247</v>
      </c>
      <c r="P10" s="236" t="s">
        <v>196</v>
      </c>
      <c r="Q10" s="236"/>
      <c r="R10" s="236"/>
      <c r="S10" s="236"/>
      <c r="T10" s="236" t="s">
        <v>199</v>
      </c>
      <c r="U10" s="236"/>
      <c r="V10" s="236" t="s">
        <v>200</v>
      </c>
      <c r="W10" s="236"/>
      <c r="X10" s="38"/>
      <c r="Y10" s="38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</row>
    <row r="11" spans="1:47" s="1" customFormat="1" ht="40.5" customHeight="1">
      <c r="A11" s="236"/>
      <c r="B11" s="236"/>
      <c r="C11" s="236" t="s">
        <v>183</v>
      </c>
      <c r="D11" s="236" t="s">
        <v>250</v>
      </c>
      <c r="E11" s="236"/>
      <c r="F11" s="236"/>
      <c r="G11" s="235" t="s">
        <v>243</v>
      </c>
      <c r="H11" s="235" t="s">
        <v>54</v>
      </c>
      <c r="I11" s="236" t="s">
        <v>251</v>
      </c>
      <c r="J11" s="236"/>
      <c r="K11" s="235" t="s">
        <v>54</v>
      </c>
      <c r="L11" s="235" t="s">
        <v>246</v>
      </c>
      <c r="M11" s="235" t="s">
        <v>54</v>
      </c>
      <c r="N11" s="235" t="s">
        <v>246</v>
      </c>
      <c r="O11" s="236"/>
      <c r="P11" s="235" t="s">
        <v>197</v>
      </c>
      <c r="Q11" s="235"/>
      <c r="R11" s="235" t="s">
        <v>198</v>
      </c>
      <c r="S11" s="235"/>
      <c r="T11" s="235" t="s">
        <v>54</v>
      </c>
      <c r="U11" s="235" t="s">
        <v>248</v>
      </c>
      <c r="V11" s="235" t="s">
        <v>54</v>
      </c>
      <c r="W11" s="235" t="s">
        <v>248</v>
      </c>
      <c r="X11" s="38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</row>
    <row r="12" spans="1:47" s="1" customFormat="1" ht="133.5" customHeight="1">
      <c r="A12" s="236"/>
      <c r="B12" s="236"/>
      <c r="C12" s="236"/>
      <c r="D12" s="96" t="s">
        <v>184</v>
      </c>
      <c r="E12" s="96" t="s">
        <v>185</v>
      </c>
      <c r="F12" s="96" t="s">
        <v>186</v>
      </c>
      <c r="G12" s="235"/>
      <c r="H12" s="235"/>
      <c r="I12" s="147" t="s">
        <v>244</v>
      </c>
      <c r="J12" s="147" t="s">
        <v>245</v>
      </c>
      <c r="K12" s="235"/>
      <c r="L12" s="235"/>
      <c r="M12" s="235"/>
      <c r="N12" s="235"/>
      <c r="O12" s="236"/>
      <c r="P12" s="58" t="s">
        <v>54</v>
      </c>
      <c r="Q12" s="147" t="s">
        <v>248</v>
      </c>
      <c r="R12" s="58" t="s">
        <v>54</v>
      </c>
      <c r="S12" s="147" t="s">
        <v>248</v>
      </c>
      <c r="T12" s="235"/>
      <c r="U12" s="235"/>
      <c r="V12" s="235"/>
      <c r="W12" s="235"/>
      <c r="X12" s="38"/>
      <c r="Y12" s="170" t="s">
        <v>82</v>
      </c>
      <c r="Z12" s="170"/>
      <c r="AA12" s="170"/>
      <c r="AB12" s="170"/>
      <c r="AC12" s="170"/>
      <c r="AD12" s="170"/>
      <c r="AE12" s="170"/>
      <c r="AF12" s="170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</row>
    <row r="13" spans="1:47" s="1" customFormat="1" ht="15">
      <c r="A13" s="115" t="s">
        <v>53</v>
      </c>
      <c r="B13" s="115" t="s">
        <v>52</v>
      </c>
      <c r="C13" s="115">
        <v>1</v>
      </c>
      <c r="D13" s="115">
        <v>2</v>
      </c>
      <c r="E13" s="115">
        <v>3</v>
      </c>
      <c r="F13" s="115">
        <v>4</v>
      </c>
      <c r="G13" s="115">
        <v>5</v>
      </c>
      <c r="H13" s="115">
        <v>6</v>
      </c>
      <c r="I13" s="115">
        <v>7</v>
      </c>
      <c r="J13" s="115">
        <v>8</v>
      </c>
      <c r="K13" s="115">
        <v>9</v>
      </c>
      <c r="L13" s="115">
        <v>10</v>
      </c>
      <c r="M13" s="115">
        <v>11</v>
      </c>
      <c r="N13" s="115">
        <v>12</v>
      </c>
      <c r="O13" s="115">
        <v>13</v>
      </c>
      <c r="P13" s="115">
        <v>14</v>
      </c>
      <c r="Q13" s="115">
        <v>15</v>
      </c>
      <c r="R13" s="115">
        <v>16</v>
      </c>
      <c r="S13" s="115">
        <v>17</v>
      </c>
      <c r="T13" s="115">
        <v>18</v>
      </c>
      <c r="U13" s="115">
        <v>19</v>
      </c>
      <c r="V13" s="115">
        <v>20</v>
      </c>
      <c r="W13" s="115">
        <v>21</v>
      </c>
      <c r="X13" s="38"/>
      <c r="Y13" s="117" t="s">
        <v>83</v>
      </c>
      <c r="Z13" s="117" t="s">
        <v>203</v>
      </c>
      <c r="AA13" s="117" t="s">
        <v>204</v>
      </c>
      <c r="AB13" s="117" t="s">
        <v>205</v>
      </c>
      <c r="AC13" s="117" t="s">
        <v>206</v>
      </c>
      <c r="AD13" s="117" t="s">
        <v>207</v>
      </c>
      <c r="AE13" s="117" t="s">
        <v>208</v>
      </c>
      <c r="AF13" s="117" t="s">
        <v>209</v>
      </c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</row>
    <row r="14" spans="1:47" s="1" customFormat="1" ht="15">
      <c r="A14" s="85" t="s">
        <v>138</v>
      </c>
      <c r="B14" s="96">
        <v>10</v>
      </c>
      <c r="C14" s="143">
        <f aca="true" t="shared" si="0" ref="C14:C19">SUM(D14:F14)</f>
        <v>224.10000000000002</v>
      </c>
      <c r="D14" s="144">
        <v>23.3</v>
      </c>
      <c r="E14" s="144">
        <v>200.8</v>
      </c>
      <c r="F14" s="144"/>
      <c r="G14" s="144">
        <v>29.5</v>
      </c>
      <c r="H14" s="143">
        <f aca="true" t="shared" si="1" ref="H14:H19">SUM(I14:J14)</f>
        <v>419.90000000000003</v>
      </c>
      <c r="I14" s="144">
        <v>419.90000000000003</v>
      </c>
      <c r="J14" s="144"/>
      <c r="K14" s="144"/>
      <c r="L14" s="144"/>
      <c r="M14" s="144"/>
      <c r="N14" s="144"/>
      <c r="O14" s="144">
        <v>1914</v>
      </c>
      <c r="P14" s="144">
        <v>4021.9</v>
      </c>
      <c r="Q14" s="144">
        <v>502.5</v>
      </c>
      <c r="R14" s="144">
        <v>2.7</v>
      </c>
      <c r="S14" s="144"/>
      <c r="T14" s="144"/>
      <c r="U14" s="144"/>
      <c r="V14" s="144">
        <v>2015.6</v>
      </c>
      <c r="W14" s="144"/>
      <c r="X14" s="38"/>
      <c r="Y14" s="96">
        <v>10</v>
      </c>
      <c r="Z14" s="141">
        <f>IF(C14&gt;=G14,0,C14-G14)</f>
        <v>0</v>
      </c>
      <c r="AA14" s="141">
        <f>IF(K14&gt;=L14,0,K14-L14)</f>
        <v>0</v>
      </c>
      <c r="AB14" s="141">
        <f>IF(M14&gt;=N14,0,M14-N14)</f>
        <v>0</v>
      </c>
      <c r="AC14" s="141">
        <f>IF(P14&gt;=Q14,0,P14-Q14)</f>
        <v>0</v>
      </c>
      <c r="AD14" s="141">
        <f>IF(R14&gt;=S14,0,R14-S14)</f>
        <v>0</v>
      </c>
      <c r="AE14" s="141">
        <f>IF(T14&gt;=U14,0,T14-U14)</f>
        <v>0</v>
      </c>
      <c r="AF14" s="141">
        <f>IF(V14&gt;=W14,0,V14-W14)</f>
        <v>0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</row>
    <row r="15" spans="1:47" s="1" customFormat="1" ht="15">
      <c r="A15" s="125" t="s">
        <v>139</v>
      </c>
      <c r="B15" s="96">
        <v>20</v>
      </c>
      <c r="C15" s="143">
        <f t="shared" si="0"/>
        <v>0</v>
      </c>
      <c r="D15" s="144"/>
      <c r="E15" s="144"/>
      <c r="F15" s="144"/>
      <c r="G15" s="144"/>
      <c r="H15" s="143">
        <f t="shared" si="1"/>
        <v>30</v>
      </c>
      <c r="I15" s="144">
        <v>30</v>
      </c>
      <c r="J15" s="144"/>
      <c r="K15" s="144"/>
      <c r="L15" s="144"/>
      <c r="M15" s="144"/>
      <c r="N15" s="144"/>
      <c r="O15" s="144"/>
      <c r="P15" s="144"/>
      <c r="Q15" s="144"/>
      <c r="R15" s="144">
        <v>0.6</v>
      </c>
      <c r="S15" s="144"/>
      <c r="T15" s="144"/>
      <c r="U15" s="144"/>
      <c r="V15" s="144"/>
      <c r="W15" s="144"/>
      <c r="X15" s="38"/>
      <c r="Y15" s="96">
        <v>20</v>
      </c>
      <c r="Z15" s="141">
        <f aca="true" t="shared" si="2" ref="Z15:Z27">IF(C15&gt;=G15,0,C15-G15)</f>
        <v>0</v>
      </c>
      <c r="AA15" s="141">
        <f aca="true" t="shared" si="3" ref="AA15:AA27">IF(K15&gt;=L15,0,K15-L15)</f>
        <v>0</v>
      </c>
      <c r="AB15" s="141">
        <f aca="true" t="shared" si="4" ref="AB15:AB27">IF(M15&gt;=N15,0,M15-N15)</f>
        <v>0</v>
      </c>
      <c r="AC15" s="141">
        <f aca="true" t="shared" si="5" ref="AC15:AC27">IF(P15&gt;=Q15,0,P15-Q15)</f>
        <v>0</v>
      </c>
      <c r="AD15" s="141">
        <f aca="true" t="shared" si="6" ref="AD15:AD27">IF(R15&gt;=S15,0,R15-S15)</f>
        <v>0</v>
      </c>
      <c r="AE15" s="141">
        <f aca="true" t="shared" si="7" ref="AE15:AE27">IF(T15&gt;=U15,0,T15-U15)</f>
        <v>0</v>
      </c>
      <c r="AF15" s="141">
        <f aca="true" t="shared" si="8" ref="AF15:AF27">IF(V15&gt;=W15,0,V15-W15)</f>
        <v>0</v>
      </c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</row>
    <row r="16" spans="1:47" s="1" customFormat="1" ht="15">
      <c r="A16" s="125" t="s">
        <v>140</v>
      </c>
      <c r="B16" s="96">
        <v>30</v>
      </c>
      <c r="C16" s="143">
        <f t="shared" si="0"/>
        <v>0</v>
      </c>
      <c r="D16" s="144"/>
      <c r="E16" s="144"/>
      <c r="F16" s="144"/>
      <c r="G16" s="144"/>
      <c r="H16" s="143">
        <f t="shared" si="1"/>
        <v>0</v>
      </c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38"/>
      <c r="Y16" s="96">
        <v>30</v>
      </c>
      <c r="Z16" s="141">
        <f t="shared" si="2"/>
        <v>0</v>
      </c>
      <c r="AA16" s="141">
        <f t="shared" si="3"/>
        <v>0</v>
      </c>
      <c r="AB16" s="141">
        <f t="shared" si="4"/>
        <v>0</v>
      </c>
      <c r="AC16" s="141">
        <f t="shared" si="5"/>
        <v>0</v>
      </c>
      <c r="AD16" s="141">
        <f t="shared" si="6"/>
        <v>0</v>
      </c>
      <c r="AE16" s="141">
        <f t="shared" si="7"/>
        <v>0</v>
      </c>
      <c r="AF16" s="141">
        <f t="shared" si="8"/>
        <v>0</v>
      </c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</row>
    <row r="17" spans="1:47" s="1" customFormat="1" ht="26.25">
      <c r="A17" s="125" t="s">
        <v>142</v>
      </c>
      <c r="B17" s="96">
        <v>40</v>
      </c>
      <c r="C17" s="143">
        <f t="shared" si="0"/>
        <v>0</v>
      </c>
      <c r="D17" s="144"/>
      <c r="E17" s="144"/>
      <c r="F17" s="144"/>
      <c r="G17" s="144"/>
      <c r="H17" s="143">
        <f t="shared" si="1"/>
        <v>0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38"/>
      <c r="Y17" s="96">
        <v>40</v>
      </c>
      <c r="Z17" s="141">
        <f t="shared" si="2"/>
        <v>0</v>
      </c>
      <c r="AA17" s="141">
        <f t="shared" si="3"/>
        <v>0</v>
      </c>
      <c r="AB17" s="141">
        <f t="shared" si="4"/>
        <v>0</v>
      </c>
      <c r="AC17" s="141">
        <f t="shared" si="5"/>
        <v>0</v>
      </c>
      <c r="AD17" s="141">
        <f t="shared" si="6"/>
        <v>0</v>
      </c>
      <c r="AE17" s="141">
        <f t="shared" si="7"/>
        <v>0</v>
      </c>
      <c r="AF17" s="141">
        <f t="shared" si="8"/>
        <v>0</v>
      </c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</row>
    <row r="18" spans="1:47" s="1" customFormat="1" ht="15">
      <c r="A18" s="125" t="s">
        <v>143</v>
      </c>
      <c r="B18" s="96">
        <v>50</v>
      </c>
      <c r="C18" s="143">
        <f t="shared" si="0"/>
        <v>1930</v>
      </c>
      <c r="D18" s="144"/>
      <c r="E18" s="144">
        <v>1930</v>
      </c>
      <c r="F18" s="144"/>
      <c r="G18" s="144"/>
      <c r="H18" s="143">
        <f t="shared" si="1"/>
        <v>2230</v>
      </c>
      <c r="I18" s="144">
        <v>2230</v>
      </c>
      <c r="J18" s="144"/>
      <c r="K18" s="144"/>
      <c r="L18" s="144"/>
      <c r="M18" s="144"/>
      <c r="N18" s="144"/>
      <c r="O18" s="144">
        <v>645.9</v>
      </c>
      <c r="P18" s="144">
        <v>1319.7</v>
      </c>
      <c r="Q18" s="144"/>
      <c r="R18" s="144">
        <v>0.3</v>
      </c>
      <c r="S18" s="144"/>
      <c r="T18" s="144">
        <v>85</v>
      </c>
      <c r="U18" s="144"/>
      <c r="V18" s="144">
        <v>32.6</v>
      </c>
      <c r="W18" s="144"/>
      <c r="X18" s="38"/>
      <c r="Y18" s="96">
        <v>50</v>
      </c>
      <c r="Z18" s="141">
        <f t="shared" si="2"/>
        <v>0</v>
      </c>
      <c r="AA18" s="141">
        <f t="shared" si="3"/>
        <v>0</v>
      </c>
      <c r="AB18" s="141">
        <f t="shared" si="4"/>
        <v>0</v>
      </c>
      <c r="AC18" s="141">
        <f t="shared" si="5"/>
        <v>0</v>
      </c>
      <c r="AD18" s="141">
        <f t="shared" si="6"/>
        <v>0</v>
      </c>
      <c r="AE18" s="141">
        <f t="shared" si="7"/>
        <v>0</v>
      </c>
      <c r="AF18" s="141">
        <f t="shared" si="8"/>
        <v>0</v>
      </c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</row>
    <row r="19" spans="1:47" s="1" customFormat="1" ht="15">
      <c r="A19" s="85" t="s">
        <v>192</v>
      </c>
      <c r="B19" s="96">
        <v>60</v>
      </c>
      <c r="C19" s="143">
        <f t="shared" si="0"/>
        <v>1310</v>
      </c>
      <c r="D19" s="144">
        <v>1019</v>
      </c>
      <c r="E19" s="144">
        <v>291</v>
      </c>
      <c r="F19" s="144"/>
      <c r="G19" s="144"/>
      <c r="H19" s="143">
        <f t="shared" si="1"/>
        <v>1035</v>
      </c>
      <c r="I19" s="144">
        <v>1035</v>
      </c>
      <c r="J19" s="144"/>
      <c r="K19" s="144"/>
      <c r="L19" s="144"/>
      <c r="M19" s="144"/>
      <c r="N19" s="144"/>
      <c r="O19" s="144">
        <v>280.8</v>
      </c>
      <c r="P19" s="144">
        <v>1171.4</v>
      </c>
      <c r="Q19" s="144"/>
      <c r="R19" s="144">
        <v>26.3</v>
      </c>
      <c r="S19" s="144"/>
      <c r="T19" s="144"/>
      <c r="U19" s="144"/>
      <c r="V19" s="144">
        <v>397.1</v>
      </c>
      <c r="W19" s="144"/>
      <c r="X19" s="38"/>
      <c r="Y19" s="96">
        <v>60</v>
      </c>
      <c r="Z19" s="141">
        <f t="shared" si="2"/>
        <v>0</v>
      </c>
      <c r="AA19" s="141">
        <f t="shared" si="3"/>
        <v>0</v>
      </c>
      <c r="AB19" s="141">
        <f t="shared" si="4"/>
        <v>0</v>
      </c>
      <c r="AC19" s="141">
        <f t="shared" si="5"/>
        <v>0</v>
      </c>
      <c r="AD19" s="141">
        <f t="shared" si="6"/>
        <v>0</v>
      </c>
      <c r="AE19" s="141">
        <f t="shared" si="7"/>
        <v>0</v>
      </c>
      <c r="AF19" s="141">
        <f t="shared" si="8"/>
        <v>0</v>
      </c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</row>
    <row r="20" spans="1:47" s="1" customFormat="1" ht="15">
      <c r="A20" s="126" t="s">
        <v>55</v>
      </c>
      <c r="B20" s="127">
        <v>70</v>
      </c>
      <c r="C20" s="143">
        <f aca="true" t="shared" si="9" ref="C20:W20">SUM(C14:C19)</f>
        <v>3464.1</v>
      </c>
      <c r="D20" s="143">
        <f t="shared" si="9"/>
        <v>1042.3</v>
      </c>
      <c r="E20" s="143">
        <f t="shared" si="9"/>
        <v>2421.8</v>
      </c>
      <c r="F20" s="143">
        <f t="shared" si="9"/>
        <v>0</v>
      </c>
      <c r="G20" s="143">
        <f t="shared" si="9"/>
        <v>29.5</v>
      </c>
      <c r="H20" s="143">
        <f t="shared" si="9"/>
        <v>3714.9</v>
      </c>
      <c r="I20" s="143">
        <f t="shared" si="9"/>
        <v>3714.9</v>
      </c>
      <c r="J20" s="143">
        <f t="shared" si="9"/>
        <v>0</v>
      </c>
      <c r="K20" s="143">
        <f t="shared" si="9"/>
        <v>0</v>
      </c>
      <c r="L20" s="143">
        <f t="shared" si="9"/>
        <v>0</v>
      </c>
      <c r="M20" s="143">
        <f t="shared" si="9"/>
        <v>0</v>
      </c>
      <c r="N20" s="143">
        <f t="shared" si="9"/>
        <v>0</v>
      </c>
      <c r="O20" s="143">
        <f t="shared" si="9"/>
        <v>2840.7000000000003</v>
      </c>
      <c r="P20" s="143">
        <f t="shared" si="9"/>
        <v>6513</v>
      </c>
      <c r="Q20" s="143">
        <f t="shared" si="9"/>
        <v>502.5</v>
      </c>
      <c r="R20" s="143">
        <f t="shared" si="9"/>
        <v>29.900000000000002</v>
      </c>
      <c r="S20" s="143">
        <f t="shared" si="9"/>
        <v>0</v>
      </c>
      <c r="T20" s="143">
        <f t="shared" si="9"/>
        <v>85</v>
      </c>
      <c r="U20" s="143">
        <f t="shared" si="9"/>
        <v>0</v>
      </c>
      <c r="V20" s="143">
        <f t="shared" si="9"/>
        <v>2445.2999999999997</v>
      </c>
      <c r="W20" s="143">
        <f t="shared" si="9"/>
        <v>0</v>
      </c>
      <c r="X20" s="38"/>
      <c r="Y20" s="127" t="s">
        <v>228</v>
      </c>
      <c r="Z20" s="141">
        <f t="shared" si="2"/>
        <v>0</v>
      </c>
      <c r="AA20" s="141">
        <f t="shared" si="3"/>
        <v>0</v>
      </c>
      <c r="AB20" s="141">
        <f t="shared" si="4"/>
        <v>0</v>
      </c>
      <c r="AC20" s="141">
        <f t="shared" si="5"/>
        <v>0</v>
      </c>
      <c r="AD20" s="141">
        <f t="shared" si="6"/>
        <v>0</v>
      </c>
      <c r="AE20" s="141">
        <f t="shared" si="7"/>
        <v>0</v>
      </c>
      <c r="AF20" s="141">
        <f t="shared" si="8"/>
        <v>0</v>
      </c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</row>
    <row r="21" spans="1:47" s="1" customFormat="1" ht="64.5">
      <c r="A21" s="128" t="s">
        <v>195</v>
      </c>
      <c r="B21" s="96">
        <v>71</v>
      </c>
      <c r="C21" s="143">
        <f aca="true" t="shared" si="10" ref="C21:C26">SUM(D21:F21)</f>
        <v>0</v>
      </c>
      <c r="D21" s="144"/>
      <c r="E21" s="144"/>
      <c r="F21" s="144"/>
      <c r="G21" s="144"/>
      <c r="H21" s="143">
        <f aca="true" t="shared" si="11" ref="H21:H26">SUM(I21:J21)</f>
        <v>0</v>
      </c>
      <c r="I21" s="144"/>
      <c r="J21" s="144"/>
      <c r="K21" s="144"/>
      <c r="L21" s="144"/>
      <c r="M21" s="144"/>
      <c r="N21" s="144"/>
      <c r="O21" s="144">
        <v>88.9</v>
      </c>
      <c r="P21" s="144"/>
      <c r="Q21" s="144"/>
      <c r="R21" s="144"/>
      <c r="S21" s="144"/>
      <c r="T21" s="144"/>
      <c r="U21" s="144"/>
      <c r="V21" s="144"/>
      <c r="W21" s="144"/>
      <c r="X21" s="38"/>
      <c r="Y21" s="96">
        <v>71</v>
      </c>
      <c r="Z21" s="141">
        <f t="shared" si="2"/>
        <v>0</v>
      </c>
      <c r="AA21" s="141">
        <f t="shared" si="3"/>
        <v>0</v>
      </c>
      <c r="AB21" s="141">
        <f t="shared" si="4"/>
        <v>0</v>
      </c>
      <c r="AC21" s="141">
        <f t="shared" si="5"/>
        <v>0</v>
      </c>
      <c r="AD21" s="141">
        <f t="shared" si="6"/>
        <v>0</v>
      </c>
      <c r="AE21" s="141">
        <f t="shared" si="7"/>
        <v>0</v>
      </c>
      <c r="AF21" s="141">
        <f t="shared" si="8"/>
        <v>0</v>
      </c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</row>
    <row r="22" spans="1:47" s="1" customFormat="1" ht="15">
      <c r="A22" s="128" t="s">
        <v>189</v>
      </c>
      <c r="B22" s="96">
        <v>72</v>
      </c>
      <c r="C22" s="143">
        <f t="shared" si="10"/>
        <v>0</v>
      </c>
      <c r="D22" s="144"/>
      <c r="E22" s="144"/>
      <c r="F22" s="144"/>
      <c r="G22" s="144"/>
      <c r="H22" s="143">
        <f t="shared" si="11"/>
        <v>0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38"/>
      <c r="Y22" s="96">
        <v>72</v>
      </c>
      <c r="Z22" s="141">
        <f t="shared" si="2"/>
        <v>0</v>
      </c>
      <c r="AA22" s="141">
        <f t="shared" si="3"/>
        <v>0</v>
      </c>
      <c r="AB22" s="141">
        <f t="shared" si="4"/>
        <v>0</v>
      </c>
      <c r="AC22" s="141">
        <f t="shared" si="5"/>
        <v>0</v>
      </c>
      <c r="AD22" s="141">
        <f t="shared" si="6"/>
        <v>0</v>
      </c>
      <c r="AE22" s="141">
        <f t="shared" si="7"/>
        <v>0</v>
      </c>
      <c r="AF22" s="141">
        <f t="shared" si="8"/>
        <v>0</v>
      </c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</row>
    <row r="23" spans="1:47" s="1" customFormat="1" ht="15">
      <c r="A23" s="128" t="s">
        <v>190</v>
      </c>
      <c r="B23" s="96">
        <v>73</v>
      </c>
      <c r="C23" s="143">
        <f t="shared" si="10"/>
        <v>0</v>
      </c>
      <c r="D23" s="144"/>
      <c r="E23" s="144"/>
      <c r="F23" s="144"/>
      <c r="G23" s="144"/>
      <c r="H23" s="143">
        <f t="shared" si="11"/>
        <v>0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38"/>
      <c r="Y23" s="96">
        <v>73</v>
      </c>
      <c r="Z23" s="141">
        <f t="shared" si="2"/>
        <v>0</v>
      </c>
      <c r="AA23" s="141">
        <f t="shared" si="3"/>
        <v>0</v>
      </c>
      <c r="AB23" s="141">
        <f t="shared" si="4"/>
        <v>0</v>
      </c>
      <c r="AC23" s="141">
        <f t="shared" si="5"/>
        <v>0</v>
      </c>
      <c r="AD23" s="141">
        <f t="shared" si="6"/>
        <v>0</v>
      </c>
      <c r="AE23" s="141">
        <f t="shared" si="7"/>
        <v>0</v>
      </c>
      <c r="AF23" s="141">
        <f t="shared" si="8"/>
        <v>0</v>
      </c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</row>
    <row r="24" spans="1:47" s="1" customFormat="1" ht="26.25">
      <c r="A24" s="128" t="s">
        <v>191</v>
      </c>
      <c r="B24" s="96">
        <v>74</v>
      </c>
      <c r="C24" s="143">
        <f t="shared" si="10"/>
        <v>0</v>
      </c>
      <c r="D24" s="144"/>
      <c r="E24" s="144"/>
      <c r="F24" s="144"/>
      <c r="G24" s="144"/>
      <c r="H24" s="143">
        <f t="shared" si="11"/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38"/>
      <c r="Y24" s="96">
        <v>74</v>
      </c>
      <c r="Z24" s="141">
        <f t="shared" si="2"/>
        <v>0</v>
      </c>
      <c r="AA24" s="141">
        <f t="shared" si="3"/>
        <v>0</v>
      </c>
      <c r="AB24" s="141">
        <f t="shared" si="4"/>
        <v>0</v>
      </c>
      <c r="AC24" s="141">
        <f t="shared" si="5"/>
        <v>0</v>
      </c>
      <c r="AD24" s="141">
        <f t="shared" si="6"/>
        <v>0</v>
      </c>
      <c r="AE24" s="141">
        <f t="shared" si="7"/>
        <v>0</v>
      </c>
      <c r="AF24" s="141">
        <f t="shared" si="8"/>
        <v>0</v>
      </c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</row>
    <row r="25" spans="1:47" s="1" customFormat="1" ht="15">
      <c r="A25" s="128" t="s">
        <v>105</v>
      </c>
      <c r="B25" s="96">
        <v>75</v>
      </c>
      <c r="C25" s="143">
        <f t="shared" si="10"/>
        <v>0</v>
      </c>
      <c r="D25" s="144"/>
      <c r="E25" s="144"/>
      <c r="F25" s="144"/>
      <c r="G25" s="144"/>
      <c r="H25" s="143">
        <f t="shared" si="11"/>
        <v>0</v>
      </c>
      <c r="I25" s="144"/>
      <c r="J25" s="144"/>
      <c r="K25" s="144"/>
      <c r="L25" s="144"/>
      <c r="M25" s="144"/>
      <c r="N25" s="144"/>
      <c r="O25" s="144">
        <v>112.1</v>
      </c>
      <c r="P25" s="144"/>
      <c r="Q25" s="144"/>
      <c r="R25" s="144"/>
      <c r="S25" s="144"/>
      <c r="T25" s="144">
        <v>85</v>
      </c>
      <c r="U25" s="144"/>
      <c r="V25" s="144"/>
      <c r="W25" s="144"/>
      <c r="X25" s="38"/>
      <c r="Y25" s="96">
        <v>75</v>
      </c>
      <c r="Z25" s="141">
        <f t="shared" si="2"/>
        <v>0</v>
      </c>
      <c r="AA25" s="141">
        <f t="shared" si="3"/>
        <v>0</v>
      </c>
      <c r="AB25" s="141">
        <f t="shared" si="4"/>
        <v>0</v>
      </c>
      <c r="AC25" s="141">
        <f t="shared" si="5"/>
        <v>0</v>
      </c>
      <c r="AD25" s="141">
        <f t="shared" si="6"/>
        <v>0</v>
      </c>
      <c r="AE25" s="141">
        <f t="shared" si="7"/>
        <v>0</v>
      </c>
      <c r="AF25" s="141">
        <f t="shared" si="8"/>
        <v>0</v>
      </c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</row>
    <row r="26" spans="1:47" s="1" customFormat="1" ht="15">
      <c r="A26" s="129" t="s">
        <v>194</v>
      </c>
      <c r="B26" s="96">
        <v>76</v>
      </c>
      <c r="C26" s="143">
        <f t="shared" si="10"/>
        <v>0</v>
      </c>
      <c r="D26" s="144"/>
      <c r="E26" s="144"/>
      <c r="F26" s="144"/>
      <c r="G26" s="144"/>
      <c r="H26" s="143">
        <f t="shared" si="11"/>
        <v>0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38"/>
      <c r="Y26" s="96">
        <v>76</v>
      </c>
      <c r="Z26" s="141">
        <f t="shared" si="2"/>
        <v>0</v>
      </c>
      <c r="AA26" s="141">
        <f t="shared" si="3"/>
        <v>0</v>
      </c>
      <c r="AB26" s="141">
        <f t="shared" si="4"/>
        <v>0</v>
      </c>
      <c r="AC26" s="141">
        <f t="shared" si="5"/>
        <v>0</v>
      </c>
      <c r="AD26" s="141">
        <f t="shared" si="6"/>
        <v>0</v>
      </c>
      <c r="AE26" s="141">
        <f t="shared" si="7"/>
        <v>0</v>
      </c>
      <c r="AF26" s="141">
        <f t="shared" si="8"/>
        <v>0</v>
      </c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</row>
    <row r="27" spans="1:47" s="1" customFormat="1" ht="15">
      <c r="A27" s="142" t="s">
        <v>54</v>
      </c>
      <c r="B27" s="101" t="s">
        <v>193</v>
      </c>
      <c r="C27" s="143">
        <f aca="true" t="shared" si="12" ref="C27:W27">SUM(C21:C26)</f>
        <v>0</v>
      </c>
      <c r="D27" s="143">
        <f t="shared" si="12"/>
        <v>0</v>
      </c>
      <c r="E27" s="143">
        <f t="shared" si="12"/>
        <v>0</v>
      </c>
      <c r="F27" s="143">
        <f t="shared" si="12"/>
        <v>0</v>
      </c>
      <c r="G27" s="143">
        <f t="shared" si="12"/>
        <v>0</v>
      </c>
      <c r="H27" s="143">
        <f t="shared" si="12"/>
        <v>0</v>
      </c>
      <c r="I27" s="143">
        <f t="shared" si="12"/>
        <v>0</v>
      </c>
      <c r="J27" s="143">
        <f t="shared" si="12"/>
        <v>0</v>
      </c>
      <c r="K27" s="143">
        <f t="shared" si="12"/>
        <v>0</v>
      </c>
      <c r="L27" s="143">
        <f t="shared" si="12"/>
        <v>0</v>
      </c>
      <c r="M27" s="143">
        <f t="shared" si="12"/>
        <v>0</v>
      </c>
      <c r="N27" s="143">
        <f t="shared" si="12"/>
        <v>0</v>
      </c>
      <c r="O27" s="143">
        <f t="shared" si="12"/>
        <v>201</v>
      </c>
      <c r="P27" s="143">
        <f t="shared" si="12"/>
        <v>0</v>
      </c>
      <c r="Q27" s="143">
        <f t="shared" si="12"/>
        <v>0</v>
      </c>
      <c r="R27" s="143">
        <f t="shared" si="12"/>
        <v>0</v>
      </c>
      <c r="S27" s="143">
        <f t="shared" si="12"/>
        <v>0</v>
      </c>
      <c r="T27" s="143">
        <f t="shared" si="12"/>
        <v>85</v>
      </c>
      <c r="U27" s="143">
        <f t="shared" si="12"/>
        <v>0</v>
      </c>
      <c r="V27" s="143">
        <f t="shared" si="12"/>
        <v>0</v>
      </c>
      <c r="W27" s="143">
        <f t="shared" si="12"/>
        <v>0</v>
      </c>
      <c r="X27" s="38"/>
      <c r="Y27" s="101" t="s">
        <v>193</v>
      </c>
      <c r="Z27" s="141">
        <f t="shared" si="2"/>
        <v>0</v>
      </c>
      <c r="AA27" s="141">
        <f t="shared" si="3"/>
        <v>0</v>
      </c>
      <c r="AB27" s="141">
        <f t="shared" si="4"/>
        <v>0</v>
      </c>
      <c r="AC27" s="141">
        <f t="shared" si="5"/>
        <v>0</v>
      </c>
      <c r="AD27" s="141">
        <f t="shared" si="6"/>
        <v>0</v>
      </c>
      <c r="AE27" s="141">
        <f t="shared" si="7"/>
        <v>0</v>
      </c>
      <c r="AF27" s="141">
        <f t="shared" si="8"/>
        <v>0</v>
      </c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</row>
    <row r="28" spans="1:47" s="1" customFormat="1" ht="1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38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</row>
    <row r="29" spans="1:47" s="1" customFormat="1" ht="67.5" customHeight="1">
      <c r="A29" s="237" t="s">
        <v>202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38"/>
      <c r="Y29" s="117" t="s">
        <v>83</v>
      </c>
      <c r="Z29" s="115" t="s">
        <v>156</v>
      </c>
      <c r="AA29" s="115" t="s">
        <v>157</v>
      </c>
      <c r="AB29" s="115" t="s">
        <v>158</v>
      </c>
      <c r="AC29" s="115" t="s">
        <v>159</v>
      </c>
      <c r="AD29" s="115" t="s">
        <v>160</v>
      </c>
      <c r="AE29" s="115" t="s">
        <v>161</v>
      </c>
      <c r="AF29" s="115" t="s">
        <v>162</v>
      </c>
      <c r="AG29" s="115" t="s">
        <v>163</v>
      </c>
      <c r="AH29" s="115" t="s">
        <v>164</v>
      </c>
      <c r="AI29" s="115" t="s">
        <v>165</v>
      </c>
      <c r="AJ29" s="115" t="s">
        <v>211</v>
      </c>
      <c r="AK29" s="115" t="s">
        <v>212</v>
      </c>
      <c r="AL29" s="115" t="s">
        <v>213</v>
      </c>
      <c r="AM29" s="115" t="s">
        <v>214</v>
      </c>
      <c r="AN29" s="115" t="s">
        <v>215</v>
      </c>
      <c r="AO29" s="115" t="s">
        <v>216</v>
      </c>
      <c r="AP29" s="115" t="s">
        <v>217</v>
      </c>
      <c r="AQ29" s="115" t="s">
        <v>218</v>
      </c>
      <c r="AR29" s="115" t="s">
        <v>219</v>
      </c>
      <c r="AS29" s="115" t="s">
        <v>220</v>
      </c>
      <c r="AT29" s="115" t="s">
        <v>221</v>
      </c>
      <c r="AU29" s="44"/>
    </row>
    <row r="30" spans="1:47" s="1" customFormat="1" ht="15">
      <c r="A30" s="134"/>
      <c r="B30" s="135"/>
      <c r="C30" s="135"/>
      <c r="D30" s="135"/>
      <c r="E30" s="136"/>
      <c r="F30" s="136"/>
      <c r="G30" s="136"/>
      <c r="H30" s="136"/>
      <c r="I30" s="136"/>
      <c r="J30" s="136"/>
      <c r="K30" s="136"/>
      <c r="L30" s="137"/>
      <c r="M30" s="38"/>
      <c r="N30" s="38"/>
      <c r="O30" s="102"/>
      <c r="P30" s="103"/>
      <c r="Q30" s="38"/>
      <c r="R30" s="38"/>
      <c r="S30" s="102"/>
      <c r="T30" s="103"/>
      <c r="U30" s="38"/>
      <c r="V30" s="38"/>
      <c r="W30" s="38"/>
      <c r="X30" s="38"/>
      <c r="Y30" s="96" t="s">
        <v>210</v>
      </c>
      <c r="Z30" s="141">
        <f aca="true" t="shared" si="13" ref="Z30:Z36">IF(C14&gt;=C21,0,C14-C21)</f>
        <v>0</v>
      </c>
      <c r="AA30" s="141">
        <f aca="true" t="shared" si="14" ref="AA30:AT30">IF(D14&gt;=D21,0,D14-D21)</f>
        <v>0</v>
      </c>
      <c r="AB30" s="141">
        <f t="shared" si="14"/>
        <v>0</v>
      </c>
      <c r="AC30" s="141">
        <f t="shared" si="14"/>
        <v>0</v>
      </c>
      <c r="AD30" s="141">
        <f t="shared" si="14"/>
        <v>0</v>
      </c>
      <c r="AE30" s="141">
        <f t="shared" si="14"/>
        <v>0</v>
      </c>
      <c r="AF30" s="141">
        <f t="shared" si="14"/>
        <v>0</v>
      </c>
      <c r="AG30" s="141">
        <f t="shared" si="14"/>
        <v>0</v>
      </c>
      <c r="AH30" s="141">
        <f t="shared" si="14"/>
        <v>0</v>
      </c>
      <c r="AI30" s="141">
        <f t="shared" si="14"/>
        <v>0</v>
      </c>
      <c r="AJ30" s="141">
        <f t="shared" si="14"/>
        <v>0</v>
      </c>
      <c r="AK30" s="141">
        <f t="shared" si="14"/>
        <v>0</v>
      </c>
      <c r="AL30" s="141">
        <f t="shared" si="14"/>
        <v>0</v>
      </c>
      <c r="AM30" s="141">
        <f t="shared" si="14"/>
        <v>0</v>
      </c>
      <c r="AN30" s="141">
        <f t="shared" si="14"/>
        <v>0</v>
      </c>
      <c r="AO30" s="141">
        <f t="shared" si="14"/>
        <v>0</v>
      </c>
      <c r="AP30" s="141">
        <f t="shared" si="14"/>
        <v>0</v>
      </c>
      <c r="AQ30" s="141">
        <f t="shared" si="14"/>
        <v>0</v>
      </c>
      <c r="AR30" s="141">
        <f t="shared" si="14"/>
        <v>0</v>
      </c>
      <c r="AS30" s="141">
        <f t="shared" si="14"/>
        <v>0</v>
      </c>
      <c r="AT30" s="141">
        <f t="shared" si="14"/>
        <v>0</v>
      </c>
      <c r="AU30" s="44"/>
    </row>
    <row r="31" spans="1:47" s="1" customFormat="1" ht="15">
      <c r="A31" s="132"/>
      <c r="B31" s="132"/>
      <c r="C31" s="132"/>
      <c r="D31" s="132"/>
      <c r="E31" s="132"/>
      <c r="F31" s="132"/>
      <c r="G31" s="132"/>
      <c r="H31" s="132"/>
      <c r="I31" s="132"/>
      <c r="J31" s="138"/>
      <c r="K31" s="138"/>
      <c r="L31" s="132"/>
      <c r="M31" s="157" t="s">
        <v>38</v>
      </c>
      <c r="N31" s="157"/>
      <c r="O31" s="157"/>
      <c r="P31" s="56"/>
      <c r="Q31" s="69"/>
      <c r="R31" s="132"/>
      <c r="S31" s="196" t="s">
        <v>295</v>
      </c>
      <c r="T31" s="196"/>
      <c r="U31" s="133"/>
      <c r="V31" s="196"/>
      <c r="W31" s="196"/>
      <c r="X31" s="38"/>
      <c r="Y31" s="96" t="s">
        <v>222</v>
      </c>
      <c r="Z31" s="141">
        <f t="shared" si="13"/>
        <v>0</v>
      </c>
      <c r="AA31" s="141">
        <f aca="true" t="shared" si="15" ref="AA31:AJ36">IF(D15&gt;=D22,0,D15-D22)</f>
        <v>0</v>
      </c>
      <c r="AB31" s="141">
        <f t="shared" si="15"/>
        <v>0</v>
      </c>
      <c r="AC31" s="141">
        <f t="shared" si="15"/>
        <v>0</v>
      </c>
      <c r="AD31" s="141">
        <f t="shared" si="15"/>
        <v>0</v>
      </c>
      <c r="AE31" s="141">
        <f t="shared" si="15"/>
        <v>0</v>
      </c>
      <c r="AF31" s="141">
        <f t="shared" si="15"/>
        <v>0</v>
      </c>
      <c r="AG31" s="141">
        <f t="shared" si="15"/>
        <v>0</v>
      </c>
      <c r="AH31" s="141">
        <f t="shared" si="15"/>
        <v>0</v>
      </c>
      <c r="AI31" s="141">
        <f t="shared" si="15"/>
        <v>0</v>
      </c>
      <c r="AJ31" s="141">
        <f t="shared" si="15"/>
        <v>0</v>
      </c>
      <c r="AK31" s="141">
        <f aca="true" t="shared" si="16" ref="AK31:AT36">IF(N15&gt;=N22,0,N15-N22)</f>
        <v>0</v>
      </c>
      <c r="AL31" s="141">
        <f t="shared" si="16"/>
        <v>0</v>
      </c>
      <c r="AM31" s="141">
        <f t="shared" si="16"/>
        <v>0</v>
      </c>
      <c r="AN31" s="141">
        <f t="shared" si="16"/>
        <v>0</v>
      </c>
      <c r="AO31" s="141">
        <f t="shared" si="16"/>
        <v>0</v>
      </c>
      <c r="AP31" s="141">
        <f t="shared" si="16"/>
        <v>0</v>
      </c>
      <c r="AQ31" s="141">
        <f t="shared" si="16"/>
        <v>0</v>
      </c>
      <c r="AR31" s="141">
        <f t="shared" si="16"/>
        <v>0</v>
      </c>
      <c r="AS31" s="141">
        <f t="shared" si="16"/>
        <v>0</v>
      </c>
      <c r="AT31" s="141">
        <f t="shared" si="16"/>
        <v>0</v>
      </c>
      <c r="AU31" s="44"/>
    </row>
    <row r="32" spans="1:47" s="1" customFormat="1" ht="12.75" customHeight="1">
      <c r="A32" s="132"/>
      <c r="B32" s="132"/>
      <c r="C32" s="132"/>
      <c r="D32" s="132"/>
      <c r="E32" s="132"/>
      <c r="F32" s="132"/>
      <c r="G32" s="132"/>
      <c r="H32" s="132"/>
      <c r="I32" s="132"/>
      <c r="J32" s="138"/>
      <c r="K32" s="138"/>
      <c r="L32" s="132"/>
      <c r="M32" s="38"/>
      <c r="N32" s="69"/>
      <c r="O32" s="69"/>
      <c r="P32" s="71"/>
      <c r="Q32" s="69"/>
      <c r="R32" s="132"/>
      <c r="S32" s="165" t="s">
        <v>36</v>
      </c>
      <c r="T32" s="165"/>
      <c r="U32" s="133"/>
      <c r="V32" s="161" t="s">
        <v>35</v>
      </c>
      <c r="W32" s="161"/>
      <c r="X32" s="38"/>
      <c r="Y32" s="96" t="s">
        <v>223</v>
      </c>
      <c r="Z32" s="141">
        <f t="shared" si="13"/>
        <v>0</v>
      </c>
      <c r="AA32" s="141">
        <f t="shared" si="15"/>
        <v>0</v>
      </c>
      <c r="AB32" s="141">
        <f t="shared" si="15"/>
        <v>0</v>
      </c>
      <c r="AC32" s="141">
        <f t="shared" si="15"/>
        <v>0</v>
      </c>
      <c r="AD32" s="141">
        <f t="shared" si="15"/>
        <v>0</v>
      </c>
      <c r="AE32" s="141">
        <f t="shared" si="15"/>
        <v>0</v>
      </c>
      <c r="AF32" s="141">
        <f t="shared" si="15"/>
        <v>0</v>
      </c>
      <c r="AG32" s="141">
        <f t="shared" si="15"/>
        <v>0</v>
      </c>
      <c r="AH32" s="141">
        <f t="shared" si="15"/>
        <v>0</v>
      </c>
      <c r="AI32" s="141">
        <f t="shared" si="15"/>
        <v>0</v>
      </c>
      <c r="AJ32" s="141">
        <f t="shared" si="15"/>
        <v>0</v>
      </c>
      <c r="AK32" s="141">
        <f t="shared" si="16"/>
        <v>0</v>
      </c>
      <c r="AL32" s="141">
        <f t="shared" si="16"/>
        <v>0</v>
      </c>
      <c r="AM32" s="141">
        <f t="shared" si="16"/>
        <v>0</v>
      </c>
      <c r="AN32" s="141">
        <f t="shared" si="16"/>
        <v>0</v>
      </c>
      <c r="AO32" s="141">
        <f t="shared" si="16"/>
        <v>0</v>
      </c>
      <c r="AP32" s="141">
        <f t="shared" si="16"/>
        <v>0</v>
      </c>
      <c r="AQ32" s="141">
        <f t="shared" si="16"/>
        <v>0</v>
      </c>
      <c r="AR32" s="141">
        <f t="shared" si="16"/>
        <v>0</v>
      </c>
      <c r="AS32" s="141">
        <f t="shared" si="16"/>
        <v>0</v>
      </c>
      <c r="AT32" s="141">
        <f t="shared" si="16"/>
        <v>0</v>
      </c>
      <c r="AU32" s="44"/>
    </row>
    <row r="33" spans="1:47" s="1" customFormat="1" ht="43.5" customHeight="1">
      <c r="A33" s="132"/>
      <c r="B33" s="132"/>
      <c r="C33" s="132"/>
      <c r="D33" s="132"/>
      <c r="E33" s="132"/>
      <c r="F33" s="132"/>
      <c r="G33" s="132"/>
      <c r="H33" s="132"/>
      <c r="I33" s="132"/>
      <c r="J33" s="138"/>
      <c r="K33" s="138"/>
      <c r="L33" s="132"/>
      <c r="M33" s="155" t="s">
        <v>63</v>
      </c>
      <c r="N33" s="155"/>
      <c r="O33" s="155"/>
      <c r="P33" s="160" t="s">
        <v>296</v>
      </c>
      <c r="Q33" s="160"/>
      <c r="R33" s="132"/>
      <c r="S33" s="196" t="s">
        <v>297</v>
      </c>
      <c r="T33" s="196"/>
      <c r="U33" s="133"/>
      <c r="V33" s="160"/>
      <c r="W33" s="160"/>
      <c r="X33" s="38"/>
      <c r="Y33" s="96" t="s">
        <v>224</v>
      </c>
      <c r="Z33" s="141">
        <f t="shared" si="13"/>
        <v>0</v>
      </c>
      <c r="AA33" s="141">
        <f t="shared" si="15"/>
        <v>0</v>
      </c>
      <c r="AB33" s="141">
        <f t="shared" si="15"/>
        <v>0</v>
      </c>
      <c r="AC33" s="141">
        <f t="shared" si="15"/>
        <v>0</v>
      </c>
      <c r="AD33" s="141">
        <f t="shared" si="15"/>
        <v>0</v>
      </c>
      <c r="AE33" s="141">
        <f t="shared" si="15"/>
        <v>0</v>
      </c>
      <c r="AF33" s="141">
        <f t="shared" si="15"/>
        <v>0</v>
      </c>
      <c r="AG33" s="141">
        <f t="shared" si="15"/>
        <v>0</v>
      </c>
      <c r="AH33" s="141">
        <f t="shared" si="15"/>
        <v>0</v>
      </c>
      <c r="AI33" s="141">
        <f t="shared" si="15"/>
        <v>0</v>
      </c>
      <c r="AJ33" s="141">
        <f t="shared" si="15"/>
        <v>0</v>
      </c>
      <c r="AK33" s="141">
        <f t="shared" si="16"/>
        <v>0</v>
      </c>
      <c r="AL33" s="141">
        <f t="shared" si="16"/>
        <v>0</v>
      </c>
      <c r="AM33" s="141">
        <f t="shared" si="16"/>
        <v>0</v>
      </c>
      <c r="AN33" s="141">
        <f t="shared" si="16"/>
        <v>0</v>
      </c>
      <c r="AO33" s="141">
        <f t="shared" si="16"/>
        <v>0</v>
      </c>
      <c r="AP33" s="141">
        <f t="shared" si="16"/>
        <v>0</v>
      </c>
      <c r="AQ33" s="141">
        <f t="shared" si="16"/>
        <v>0</v>
      </c>
      <c r="AR33" s="141">
        <f t="shared" si="16"/>
        <v>0</v>
      </c>
      <c r="AS33" s="141">
        <f t="shared" si="16"/>
        <v>0</v>
      </c>
      <c r="AT33" s="141">
        <f t="shared" si="16"/>
        <v>0</v>
      </c>
      <c r="AU33" s="44"/>
    </row>
    <row r="34" spans="1:47" s="1" customFormat="1" ht="15">
      <c r="A34" s="132"/>
      <c r="B34" s="132"/>
      <c r="C34" s="132"/>
      <c r="D34" s="132"/>
      <c r="E34" s="132"/>
      <c r="F34" s="132"/>
      <c r="G34" s="132"/>
      <c r="H34" s="132"/>
      <c r="I34" s="132"/>
      <c r="J34" s="138"/>
      <c r="K34" s="138"/>
      <c r="L34" s="132"/>
      <c r="M34" s="38"/>
      <c r="N34" s="69"/>
      <c r="O34" s="69"/>
      <c r="P34" s="165" t="s">
        <v>37</v>
      </c>
      <c r="Q34" s="165"/>
      <c r="R34" s="132"/>
      <c r="S34" s="165" t="s">
        <v>36</v>
      </c>
      <c r="T34" s="165"/>
      <c r="U34" s="133"/>
      <c r="V34" s="165" t="s">
        <v>35</v>
      </c>
      <c r="W34" s="165"/>
      <c r="X34" s="38"/>
      <c r="Y34" s="96" t="s">
        <v>225</v>
      </c>
      <c r="Z34" s="141">
        <f t="shared" si="13"/>
        <v>0</v>
      </c>
      <c r="AA34" s="141">
        <f t="shared" si="15"/>
        <v>0</v>
      </c>
      <c r="AB34" s="141">
        <f t="shared" si="15"/>
        <v>0</v>
      </c>
      <c r="AC34" s="141">
        <f t="shared" si="15"/>
        <v>0</v>
      </c>
      <c r="AD34" s="141">
        <f t="shared" si="15"/>
        <v>0</v>
      </c>
      <c r="AE34" s="141">
        <f t="shared" si="15"/>
        <v>0</v>
      </c>
      <c r="AF34" s="141">
        <f t="shared" si="15"/>
        <v>0</v>
      </c>
      <c r="AG34" s="141">
        <f t="shared" si="15"/>
        <v>0</v>
      </c>
      <c r="AH34" s="141">
        <f t="shared" si="15"/>
        <v>0</v>
      </c>
      <c r="AI34" s="141">
        <f t="shared" si="15"/>
        <v>0</v>
      </c>
      <c r="AJ34" s="141">
        <f t="shared" si="15"/>
        <v>0</v>
      </c>
      <c r="AK34" s="141">
        <f t="shared" si="16"/>
        <v>0</v>
      </c>
      <c r="AL34" s="141">
        <f t="shared" si="16"/>
        <v>0</v>
      </c>
      <c r="AM34" s="141">
        <f t="shared" si="16"/>
        <v>0</v>
      </c>
      <c r="AN34" s="141">
        <f t="shared" si="16"/>
        <v>0</v>
      </c>
      <c r="AO34" s="141">
        <f t="shared" si="16"/>
        <v>0</v>
      </c>
      <c r="AP34" s="141">
        <f t="shared" si="16"/>
        <v>0</v>
      </c>
      <c r="AQ34" s="141">
        <f t="shared" si="16"/>
        <v>0</v>
      </c>
      <c r="AR34" s="141">
        <f t="shared" si="16"/>
        <v>0</v>
      </c>
      <c r="AS34" s="141">
        <f t="shared" si="16"/>
        <v>0</v>
      </c>
      <c r="AT34" s="141">
        <f t="shared" si="16"/>
        <v>0</v>
      </c>
      <c r="AU34" s="44"/>
    </row>
    <row r="35" spans="1:47" s="1" customFormat="1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8"/>
      <c r="K35" s="138"/>
      <c r="L35" s="132"/>
      <c r="M35" s="38"/>
      <c r="N35" s="69"/>
      <c r="O35" s="69"/>
      <c r="P35" s="116"/>
      <c r="Q35" s="116"/>
      <c r="R35" s="132"/>
      <c r="S35" s="116"/>
      <c r="T35" s="116"/>
      <c r="U35" s="133"/>
      <c r="V35" s="116"/>
      <c r="W35" s="116"/>
      <c r="X35" s="38"/>
      <c r="Y35" s="96" t="s">
        <v>226</v>
      </c>
      <c r="Z35" s="141">
        <f t="shared" si="13"/>
        <v>0</v>
      </c>
      <c r="AA35" s="141">
        <f t="shared" si="15"/>
        <v>0</v>
      </c>
      <c r="AB35" s="141">
        <f t="shared" si="15"/>
        <v>0</v>
      </c>
      <c r="AC35" s="141">
        <f t="shared" si="15"/>
        <v>0</v>
      </c>
      <c r="AD35" s="141">
        <f t="shared" si="15"/>
        <v>0</v>
      </c>
      <c r="AE35" s="141">
        <f t="shared" si="15"/>
        <v>0</v>
      </c>
      <c r="AF35" s="141">
        <f t="shared" si="15"/>
        <v>0</v>
      </c>
      <c r="AG35" s="141">
        <f t="shared" si="15"/>
        <v>0</v>
      </c>
      <c r="AH35" s="141">
        <f t="shared" si="15"/>
        <v>0</v>
      </c>
      <c r="AI35" s="141">
        <f t="shared" si="15"/>
        <v>0</v>
      </c>
      <c r="AJ35" s="141">
        <f t="shared" si="15"/>
        <v>0</v>
      </c>
      <c r="AK35" s="141">
        <f t="shared" si="16"/>
        <v>0</v>
      </c>
      <c r="AL35" s="141">
        <f t="shared" si="16"/>
        <v>0</v>
      </c>
      <c r="AM35" s="141">
        <f t="shared" si="16"/>
        <v>0</v>
      </c>
      <c r="AN35" s="141">
        <f t="shared" si="16"/>
        <v>0</v>
      </c>
      <c r="AO35" s="141">
        <f t="shared" si="16"/>
        <v>0</v>
      </c>
      <c r="AP35" s="141">
        <f t="shared" si="16"/>
        <v>0</v>
      </c>
      <c r="AQ35" s="141">
        <f t="shared" si="16"/>
        <v>0</v>
      </c>
      <c r="AR35" s="141">
        <f t="shared" si="16"/>
        <v>0</v>
      </c>
      <c r="AS35" s="141">
        <f t="shared" si="16"/>
        <v>0</v>
      </c>
      <c r="AT35" s="141">
        <f t="shared" si="16"/>
        <v>0</v>
      </c>
      <c r="AU35" s="44"/>
    </row>
    <row r="36" spans="1:47" s="1" customFormat="1" ht="15">
      <c r="A36" s="132"/>
      <c r="B36" s="132"/>
      <c r="C36" s="132"/>
      <c r="D36" s="132"/>
      <c r="E36" s="132"/>
      <c r="F36" s="132"/>
      <c r="G36" s="132"/>
      <c r="H36" s="132"/>
      <c r="I36" s="132"/>
      <c r="J36" s="138"/>
      <c r="K36" s="138"/>
      <c r="L36" s="132"/>
      <c r="M36" s="106"/>
      <c r="N36" s="107"/>
      <c r="O36" s="38"/>
      <c r="P36" s="38"/>
      <c r="Q36" s="38"/>
      <c r="R36" s="132"/>
      <c r="S36" s="160" t="s">
        <v>298</v>
      </c>
      <c r="T36" s="160"/>
      <c r="U36" s="133"/>
      <c r="V36" s="196" t="s">
        <v>299</v>
      </c>
      <c r="W36" s="196"/>
      <c r="X36" s="38"/>
      <c r="Y36" s="96" t="s">
        <v>227</v>
      </c>
      <c r="Z36" s="141">
        <f t="shared" si="13"/>
        <v>0</v>
      </c>
      <c r="AA36" s="141">
        <f t="shared" si="15"/>
        <v>0</v>
      </c>
      <c r="AB36" s="141">
        <f t="shared" si="15"/>
        <v>0</v>
      </c>
      <c r="AC36" s="141">
        <f t="shared" si="15"/>
        <v>0</v>
      </c>
      <c r="AD36" s="141">
        <f t="shared" si="15"/>
        <v>0</v>
      </c>
      <c r="AE36" s="141">
        <f t="shared" si="15"/>
        <v>0</v>
      </c>
      <c r="AF36" s="141">
        <f t="shared" si="15"/>
        <v>0</v>
      </c>
      <c r="AG36" s="141">
        <f t="shared" si="15"/>
        <v>0</v>
      </c>
      <c r="AH36" s="141">
        <f t="shared" si="15"/>
        <v>0</v>
      </c>
      <c r="AI36" s="141">
        <f t="shared" si="15"/>
        <v>0</v>
      </c>
      <c r="AJ36" s="141">
        <f t="shared" si="15"/>
        <v>0</v>
      </c>
      <c r="AK36" s="141">
        <f t="shared" si="16"/>
        <v>0</v>
      </c>
      <c r="AL36" s="141">
        <f t="shared" si="16"/>
        <v>0</v>
      </c>
      <c r="AM36" s="141">
        <f t="shared" si="16"/>
        <v>0</v>
      </c>
      <c r="AN36" s="141">
        <f t="shared" si="16"/>
        <v>0</v>
      </c>
      <c r="AO36" s="141">
        <f t="shared" si="16"/>
        <v>0</v>
      </c>
      <c r="AP36" s="141">
        <f t="shared" si="16"/>
        <v>0</v>
      </c>
      <c r="AQ36" s="141">
        <f t="shared" si="16"/>
        <v>0</v>
      </c>
      <c r="AR36" s="141">
        <f t="shared" si="16"/>
        <v>0</v>
      </c>
      <c r="AS36" s="141">
        <f t="shared" si="16"/>
        <v>0</v>
      </c>
      <c r="AT36" s="141">
        <f t="shared" si="16"/>
        <v>0</v>
      </c>
      <c r="AU36" s="44"/>
    </row>
    <row r="37" spans="1:47" s="1" customFormat="1" ht="24" customHeight="1">
      <c r="A37" s="139"/>
      <c r="B37" s="138"/>
      <c r="C37" s="138"/>
      <c r="D37" s="138"/>
      <c r="E37" s="138"/>
      <c r="F37" s="140"/>
      <c r="G37" s="132"/>
      <c r="H37" s="132"/>
      <c r="I37" s="132"/>
      <c r="J37" s="138"/>
      <c r="K37" s="138"/>
      <c r="L37" s="132"/>
      <c r="M37" s="44"/>
      <c r="O37" s="132"/>
      <c r="P37" s="38"/>
      <c r="Q37" s="44"/>
      <c r="S37" s="188" t="s">
        <v>33</v>
      </c>
      <c r="T37" s="188"/>
      <c r="U37" s="133"/>
      <c r="V37" s="188" t="s">
        <v>32</v>
      </c>
      <c r="W37" s="188"/>
      <c r="X37" s="38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</row>
    <row r="38" spans="1:47" s="1" customFormat="1" ht="33.75" customHeight="1">
      <c r="A38" s="139"/>
      <c r="B38" s="131"/>
      <c r="C38" s="154" t="s">
        <v>229</v>
      </c>
      <c r="D38" s="200"/>
      <c r="E38" s="200"/>
      <c r="F38" s="200"/>
      <c r="G38" s="200"/>
      <c r="H38" s="200"/>
      <c r="I38" s="200"/>
      <c r="J38" s="200"/>
      <c r="K38" s="200"/>
      <c r="L38" s="200"/>
      <c r="M38" s="131"/>
      <c r="N38" s="131"/>
      <c r="O38" s="122"/>
      <c r="P38" s="122"/>
      <c r="Q38" s="122"/>
      <c r="R38" s="122"/>
      <c r="S38" s="122"/>
      <c r="T38" s="122"/>
      <c r="U38" s="122"/>
      <c r="V38" s="122"/>
      <c r="W38" s="122"/>
      <c r="X38" s="38"/>
      <c r="Y38" s="234" t="s">
        <v>241</v>
      </c>
      <c r="Z38" s="234"/>
      <c r="AA38" s="234"/>
      <c r="AB38" s="233" t="str">
        <f>IF(OR($C$19*2&gt;$C$20,$H$19*2&gt;$H$20,$K$19*2&gt;$K$20,$M$19*2&gt;$M$20,$O$19*2&gt;$O$20,$P$19*2&gt;$P$20,$R$19*2&gt;$R$20,$T$19*2&gt;$T$20,$V$19*2&gt;$V$20),IF(SUMSQ(C44:W44)=0,"Необходимо заполнить таблицу с расшифровкой",IF(SUMSQ(Z44:AF58,AA83:AU84)=0,0,"Таблица с расшифровкой содержит ошибки, указанные в протоколе контроля")),"Расшифровка не требуется")</f>
        <v>Таблица с расшифровкой содержит ошибки, указанные в протоколе контроля</v>
      </c>
      <c r="AC38" s="233"/>
      <c r="AD38" s="233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</row>
    <row r="39" spans="2:47" s="1" customFormat="1" ht="5.25" customHeight="1">
      <c r="B39" s="131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31"/>
      <c r="N39" s="131"/>
      <c r="O39" s="122"/>
      <c r="P39" s="122"/>
      <c r="Q39" s="122"/>
      <c r="R39" s="122"/>
      <c r="S39" s="122"/>
      <c r="T39" s="122"/>
      <c r="U39" s="122"/>
      <c r="V39" s="122"/>
      <c r="W39" s="122"/>
      <c r="X39" s="38"/>
      <c r="Y39" s="234" t="s">
        <v>242</v>
      </c>
      <c r="Z39" s="234"/>
      <c r="AA39" s="234"/>
      <c r="AB39" s="233" t="str">
        <f>IF(OR($C$26*2&gt;$C$27,$H$26*2&gt;$H$27,$K$26*2&gt;$K$27,$M$26*2&gt;$M$27,$O$26*2&gt;$O$27,$P$26*2&gt;$P$27,$R$26*2&gt;$R$27,$T$26*2&gt;$T$27,$V$26*2&gt;$V$27),IF(SUMSQ(C44:W44)=0,"Необходимо заполнить таблицу с расшифровкой",IF(SUMSQ(Z66:AF72,AA85:AU86)=0,0,"Таблица с расшифровкой содержит ошибки, указанные в протоколе контроля")),"Расшифровка не требуется")</f>
        <v>Расшифровка не требуется</v>
      </c>
      <c r="AC39" s="233"/>
      <c r="AD39" s="233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</row>
    <row r="40" spans="1:47" s="1" customFormat="1" ht="48.75" customHeight="1">
      <c r="A40" s="236" t="s">
        <v>126</v>
      </c>
      <c r="B40" s="236" t="s">
        <v>56</v>
      </c>
      <c r="C40" s="236" t="s">
        <v>182</v>
      </c>
      <c r="D40" s="236"/>
      <c r="E40" s="236"/>
      <c r="F40" s="236"/>
      <c r="G40" s="236"/>
      <c r="H40" s="236" t="s">
        <v>187</v>
      </c>
      <c r="I40" s="236"/>
      <c r="J40" s="236"/>
      <c r="K40" s="236" t="s">
        <v>188</v>
      </c>
      <c r="L40" s="236"/>
      <c r="M40" s="236" t="s">
        <v>201</v>
      </c>
      <c r="N40" s="236"/>
      <c r="O40" s="236" t="s">
        <v>247</v>
      </c>
      <c r="P40" s="236" t="s">
        <v>196</v>
      </c>
      <c r="Q40" s="236"/>
      <c r="R40" s="236"/>
      <c r="S40" s="236"/>
      <c r="T40" s="236" t="s">
        <v>199</v>
      </c>
      <c r="U40" s="236"/>
      <c r="V40" s="236" t="s">
        <v>200</v>
      </c>
      <c r="W40" s="236"/>
      <c r="X40" s="38"/>
      <c r="Y40" s="234"/>
      <c r="Z40" s="234"/>
      <c r="AA40" s="234"/>
      <c r="AB40" s="233"/>
      <c r="AC40" s="233"/>
      <c r="AD40" s="233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</row>
    <row r="41" spans="1:47" s="1" customFormat="1" ht="27.75" customHeight="1">
      <c r="A41" s="236"/>
      <c r="B41" s="236"/>
      <c r="C41" s="236" t="s">
        <v>183</v>
      </c>
      <c r="D41" s="236" t="s">
        <v>249</v>
      </c>
      <c r="E41" s="236"/>
      <c r="F41" s="236"/>
      <c r="G41" s="235" t="s">
        <v>243</v>
      </c>
      <c r="H41" s="235" t="s">
        <v>54</v>
      </c>
      <c r="I41" s="236" t="s">
        <v>251</v>
      </c>
      <c r="J41" s="236"/>
      <c r="K41" s="235" t="s">
        <v>54</v>
      </c>
      <c r="L41" s="235" t="s">
        <v>246</v>
      </c>
      <c r="M41" s="235" t="s">
        <v>54</v>
      </c>
      <c r="N41" s="235" t="s">
        <v>246</v>
      </c>
      <c r="O41" s="236"/>
      <c r="P41" s="235" t="s">
        <v>197</v>
      </c>
      <c r="Q41" s="235"/>
      <c r="R41" s="235" t="s">
        <v>198</v>
      </c>
      <c r="S41" s="235"/>
      <c r="T41" s="235" t="s">
        <v>54</v>
      </c>
      <c r="U41" s="235" t="s">
        <v>248</v>
      </c>
      <c r="V41" s="235" t="s">
        <v>54</v>
      </c>
      <c r="W41" s="235" t="s">
        <v>248</v>
      </c>
      <c r="X41" s="38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</row>
    <row r="42" spans="1:47" s="1" customFormat="1" ht="127.5">
      <c r="A42" s="236"/>
      <c r="B42" s="236"/>
      <c r="C42" s="236"/>
      <c r="D42" s="148" t="s">
        <v>184</v>
      </c>
      <c r="E42" s="148" t="s">
        <v>185</v>
      </c>
      <c r="F42" s="148" t="s">
        <v>186</v>
      </c>
      <c r="G42" s="235"/>
      <c r="H42" s="235"/>
      <c r="I42" s="147" t="s">
        <v>244</v>
      </c>
      <c r="J42" s="147" t="s">
        <v>245</v>
      </c>
      <c r="K42" s="235"/>
      <c r="L42" s="235"/>
      <c r="M42" s="235"/>
      <c r="N42" s="235"/>
      <c r="O42" s="236"/>
      <c r="P42" s="147" t="s">
        <v>54</v>
      </c>
      <c r="Q42" s="147" t="s">
        <v>248</v>
      </c>
      <c r="R42" s="147" t="s">
        <v>54</v>
      </c>
      <c r="S42" s="147" t="s">
        <v>248</v>
      </c>
      <c r="T42" s="235"/>
      <c r="U42" s="235"/>
      <c r="V42" s="235"/>
      <c r="W42" s="235"/>
      <c r="X42" s="38"/>
      <c r="Y42" s="170" t="s">
        <v>82</v>
      </c>
      <c r="Z42" s="170"/>
      <c r="AA42" s="170"/>
      <c r="AB42" s="170"/>
      <c r="AC42" s="170"/>
      <c r="AD42" s="170"/>
      <c r="AE42" s="170"/>
      <c r="AF42" s="170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</row>
    <row r="43" spans="1:47" s="1" customFormat="1" ht="15">
      <c r="A43" s="119" t="s">
        <v>53</v>
      </c>
      <c r="B43" s="119" t="s">
        <v>52</v>
      </c>
      <c r="C43" s="119">
        <v>1</v>
      </c>
      <c r="D43" s="119">
        <v>2</v>
      </c>
      <c r="E43" s="119">
        <v>3</v>
      </c>
      <c r="F43" s="119">
        <v>4</v>
      </c>
      <c r="G43" s="119">
        <v>5</v>
      </c>
      <c r="H43" s="119">
        <v>6</v>
      </c>
      <c r="I43" s="119">
        <v>7</v>
      </c>
      <c r="J43" s="119">
        <v>8</v>
      </c>
      <c r="K43" s="119">
        <v>9</v>
      </c>
      <c r="L43" s="119">
        <v>10</v>
      </c>
      <c r="M43" s="119">
        <v>11</v>
      </c>
      <c r="N43" s="119">
        <v>12</v>
      </c>
      <c r="O43" s="119">
        <v>13</v>
      </c>
      <c r="P43" s="119">
        <v>14</v>
      </c>
      <c r="Q43" s="119">
        <v>15</v>
      </c>
      <c r="R43" s="119">
        <v>16</v>
      </c>
      <c r="S43" s="119">
        <v>17</v>
      </c>
      <c r="T43" s="119">
        <v>18</v>
      </c>
      <c r="U43" s="119">
        <v>19</v>
      </c>
      <c r="V43" s="119">
        <v>20</v>
      </c>
      <c r="W43" s="119">
        <v>21</v>
      </c>
      <c r="X43" s="38"/>
      <c r="Y43" s="120" t="s">
        <v>83</v>
      </c>
      <c r="Z43" s="120" t="s">
        <v>203</v>
      </c>
      <c r="AA43" s="120" t="s">
        <v>204</v>
      </c>
      <c r="AB43" s="120" t="s">
        <v>205</v>
      </c>
      <c r="AC43" s="120" t="s">
        <v>206</v>
      </c>
      <c r="AD43" s="120" t="s">
        <v>207</v>
      </c>
      <c r="AE43" s="120" t="s">
        <v>208</v>
      </c>
      <c r="AF43" s="120" t="s">
        <v>209</v>
      </c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</row>
    <row r="44" spans="1:47" s="1" customFormat="1" ht="15">
      <c r="A44" s="88" t="s">
        <v>55</v>
      </c>
      <c r="B44" s="127" t="s">
        <v>230</v>
      </c>
      <c r="C44" s="143">
        <f aca="true" t="shared" si="17" ref="C44:Q44">SUM(C45:C58)</f>
        <v>1310</v>
      </c>
      <c r="D44" s="143">
        <f t="shared" si="17"/>
        <v>1019</v>
      </c>
      <c r="E44" s="143">
        <f t="shared" si="17"/>
        <v>291</v>
      </c>
      <c r="F44" s="143">
        <f t="shared" si="17"/>
        <v>0</v>
      </c>
      <c r="G44" s="143">
        <f t="shared" si="17"/>
        <v>0</v>
      </c>
      <c r="H44" s="143">
        <f t="shared" si="17"/>
        <v>1035</v>
      </c>
      <c r="I44" s="143">
        <f t="shared" si="17"/>
        <v>1035</v>
      </c>
      <c r="J44" s="143">
        <f t="shared" si="17"/>
        <v>0</v>
      </c>
      <c r="K44" s="143">
        <f t="shared" si="17"/>
        <v>0</v>
      </c>
      <c r="L44" s="143">
        <f t="shared" si="17"/>
        <v>0</v>
      </c>
      <c r="M44" s="143">
        <f t="shared" si="17"/>
        <v>0</v>
      </c>
      <c r="N44" s="143">
        <f t="shared" si="17"/>
        <v>0</v>
      </c>
      <c r="O44" s="143">
        <f t="shared" si="17"/>
        <v>280.8</v>
      </c>
      <c r="P44" s="143">
        <f t="shared" si="17"/>
        <v>1171.4</v>
      </c>
      <c r="Q44" s="143">
        <f t="shared" si="17"/>
        <v>0</v>
      </c>
      <c r="R44" s="143">
        <f>SUM(R45:R65)</f>
        <v>26.299999999999997</v>
      </c>
      <c r="S44" s="143">
        <f>SUM(S45:S58)</f>
        <v>0</v>
      </c>
      <c r="T44" s="143">
        <f>SUM(T45:T58)</f>
        <v>0</v>
      </c>
      <c r="U44" s="143">
        <f>SUM(U45:U58)</f>
        <v>0</v>
      </c>
      <c r="V44" s="143">
        <f>SUM(V45:V58)</f>
        <v>397.1</v>
      </c>
      <c r="W44" s="143">
        <f>SUM(W45:W58)</f>
        <v>0</v>
      </c>
      <c r="X44" s="38"/>
      <c r="Y44" s="127" t="s">
        <v>230</v>
      </c>
      <c r="Z44" s="141">
        <f aca="true" t="shared" si="18" ref="Z44:Z49">IF(C44&gt;=G44,0,C44-G44)</f>
        <v>0</v>
      </c>
      <c r="AA44" s="141">
        <f aca="true" t="shared" si="19" ref="AA44:AA49">IF(K44&gt;=L44,0,K44-L44)</f>
        <v>0</v>
      </c>
      <c r="AB44" s="141">
        <f aca="true" t="shared" si="20" ref="AB44:AB49">IF(M44&gt;=N44,0,M44-N44)</f>
        <v>0</v>
      </c>
      <c r="AC44" s="141">
        <f aca="true" t="shared" si="21" ref="AC44:AC49">IF(P44&gt;=Q44,0,P44-Q44)</f>
        <v>0</v>
      </c>
      <c r="AD44" s="141">
        <f aca="true" t="shared" si="22" ref="AD44:AD49">IF(R44&gt;=S44,0,R44-S44)</f>
        <v>0</v>
      </c>
      <c r="AE44" s="141">
        <f aca="true" t="shared" si="23" ref="AE44:AE49">IF(T44&gt;=U44,0,T44-U44)</f>
        <v>0</v>
      </c>
      <c r="AF44" s="141">
        <f>IF(V44&gt;=W44,0,V44-W44)</f>
        <v>0</v>
      </c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</row>
    <row r="45" spans="1:47" s="1" customFormat="1" ht="15">
      <c r="A45" s="146" t="s">
        <v>264</v>
      </c>
      <c r="B45" s="124" t="s">
        <v>166</v>
      </c>
      <c r="C45" s="143">
        <f>SUM(D45:F45)</f>
        <v>525</v>
      </c>
      <c r="D45" s="144">
        <v>234</v>
      </c>
      <c r="E45" s="144">
        <v>291</v>
      </c>
      <c r="F45" s="144"/>
      <c r="G45" s="144"/>
      <c r="H45" s="143">
        <f aca="true" t="shared" si="24" ref="H45:H58">SUM(I45:J45)</f>
        <v>525</v>
      </c>
      <c r="I45" s="144">
        <v>525</v>
      </c>
      <c r="J45" s="144"/>
      <c r="K45" s="144"/>
      <c r="L45" s="144"/>
      <c r="M45" s="144"/>
      <c r="N45" s="144"/>
      <c r="O45" s="144">
        <v>246.8</v>
      </c>
      <c r="P45" s="144">
        <v>856.8</v>
      </c>
      <c r="Q45" s="144"/>
      <c r="R45" s="144"/>
      <c r="S45" s="144"/>
      <c r="T45" s="144"/>
      <c r="U45" s="144"/>
      <c r="V45" s="144">
        <v>252</v>
      </c>
      <c r="W45" s="144"/>
      <c r="X45" s="38"/>
      <c r="Y45" s="124" t="s">
        <v>166</v>
      </c>
      <c r="Z45" s="141">
        <f t="shared" si="18"/>
        <v>0</v>
      </c>
      <c r="AA45" s="141">
        <f t="shared" si="19"/>
        <v>0</v>
      </c>
      <c r="AB45" s="141">
        <f t="shared" si="20"/>
        <v>0</v>
      </c>
      <c r="AC45" s="141">
        <f t="shared" si="21"/>
        <v>0</v>
      </c>
      <c r="AD45" s="141">
        <f t="shared" si="22"/>
        <v>0</v>
      </c>
      <c r="AE45" s="141">
        <f t="shared" si="23"/>
        <v>0</v>
      </c>
      <c r="AF45" s="141">
        <f aca="true" t="shared" si="25" ref="AF45:AF72">IF(V45&gt;=W45,0,V45-W45)</f>
        <v>0</v>
      </c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</row>
    <row r="46" spans="1:47" s="1" customFormat="1" ht="15">
      <c r="A46" s="146" t="s">
        <v>265</v>
      </c>
      <c r="B46" s="124" t="s">
        <v>167</v>
      </c>
      <c r="C46" s="143">
        <f>SUM(D46:F46)</f>
        <v>785</v>
      </c>
      <c r="D46" s="144">
        <v>785</v>
      </c>
      <c r="E46" s="144"/>
      <c r="F46" s="144"/>
      <c r="G46" s="144"/>
      <c r="H46" s="143">
        <f t="shared" si="24"/>
        <v>322</v>
      </c>
      <c r="I46" s="144">
        <v>322</v>
      </c>
      <c r="J46" s="144"/>
      <c r="K46" s="144"/>
      <c r="L46" s="144"/>
      <c r="M46" s="144"/>
      <c r="N46" s="144"/>
      <c r="O46" s="144"/>
      <c r="P46" s="144">
        <v>24.5</v>
      </c>
      <c r="Q46" s="144"/>
      <c r="R46" s="144">
        <v>3.2</v>
      </c>
      <c r="S46" s="144"/>
      <c r="T46" s="144"/>
      <c r="U46" s="144"/>
      <c r="V46" s="144">
        <v>1</v>
      </c>
      <c r="W46" s="144"/>
      <c r="X46" s="38"/>
      <c r="Y46" s="124" t="s">
        <v>167</v>
      </c>
      <c r="Z46" s="141">
        <f t="shared" si="18"/>
        <v>0</v>
      </c>
      <c r="AA46" s="141">
        <f t="shared" si="19"/>
        <v>0</v>
      </c>
      <c r="AB46" s="141">
        <f t="shared" si="20"/>
        <v>0</v>
      </c>
      <c r="AC46" s="141">
        <f t="shared" si="21"/>
        <v>0</v>
      </c>
      <c r="AD46" s="141">
        <f t="shared" si="22"/>
        <v>0</v>
      </c>
      <c r="AE46" s="141">
        <f t="shared" si="23"/>
        <v>0</v>
      </c>
      <c r="AF46" s="141">
        <f t="shared" si="25"/>
        <v>0</v>
      </c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</row>
    <row r="47" spans="1:47" s="1" customFormat="1" ht="26.25">
      <c r="A47" s="146" t="s">
        <v>266</v>
      </c>
      <c r="B47" s="124" t="s">
        <v>168</v>
      </c>
      <c r="C47" s="143">
        <f>SUM(D47:F47)</f>
        <v>0</v>
      </c>
      <c r="D47" s="144"/>
      <c r="E47" s="144"/>
      <c r="F47" s="144"/>
      <c r="G47" s="144"/>
      <c r="H47" s="143">
        <f t="shared" si="24"/>
        <v>31</v>
      </c>
      <c r="I47" s="144">
        <v>31</v>
      </c>
      <c r="J47" s="144"/>
      <c r="K47" s="144"/>
      <c r="L47" s="144"/>
      <c r="M47" s="144"/>
      <c r="N47" s="144"/>
      <c r="O47" s="144"/>
      <c r="P47" s="144">
        <v>170.9</v>
      </c>
      <c r="Q47" s="144"/>
      <c r="R47" s="144">
        <v>2</v>
      </c>
      <c r="S47" s="144"/>
      <c r="T47" s="144"/>
      <c r="U47" s="144"/>
      <c r="V47" s="144">
        <v>115.3</v>
      </c>
      <c r="W47" s="144"/>
      <c r="X47" s="38"/>
      <c r="Y47" s="124" t="s">
        <v>168</v>
      </c>
      <c r="Z47" s="141">
        <f t="shared" si="18"/>
        <v>0</v>
      </c>
      <c r="AA47" s="141">
        <f t="shared" si="19"/>
        <v>0</v>
      </c>
      <c r="AB47" s="141">
        <f t="shared" si="20"/>
        <v>0</v>
      </c>
      <c r="AC47" s="141">
        <f t="shared" si="21"/>
        <v>0</v>
      </c>
      <c r="AD47" s="141">
        <f t="shared" si="22"/>
        <v>0</v>
      </c>
      <c r="AE47" s="141">
        <f t="shared" si="23"/>
        <v>0</v>
      </c>
      <c r="AF47" s="141">
        <f t="shared" si="25"/>
        <v>0</v>
      </c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</row>
    <row r="48" spans="1:47" s="1" customFormat="1" ht="26.25">
      <c r="A48" s="146" t="s">
        <v>267</v>
      </c>
      <c r="B48" s="124" t="s">
        <v>169</v>
      </c>
      <c r="C48" s="143">
        <f>SUM(D48:F48)</f>
        <v>0</v>
      </c>
      <c r="D48" s="144"/>
      <c r="E48" s="144"/>
      <c r="F48" s="144"/>
      <c r="G48" s="144"/>
      <c r="H48" s="143">
        <f t="shared" si="24"/>
        <v>32</v>
      </c>
      <c r="I48" s="144">
        <v>32</v>
      </c>
      <c r="J48" s="144"/>
      <c r="K48" s="144"/>
      <c r="L48" s="144"/>
      <c r="M48" s="144"/>
      <c r="N48" s="144"/>
      <c r="O48" s="144">
        <v>34</v>
      </c>
      <c r="P48" s="144">
        <v>47.4</v>
      </c>
      <c r="Q48" s="144"/>
      <c r="R48" s="144"/>
      <c r="S48" s="144"/>
      <c r="T48" s="144"/>
      <c r="U48" s="144"/>
      <c r="V48" s="144"/>
      <c r="W48" s="144"/>
      <c r="X48" s="38"/>
      <c r="Y48" s="124" t="s">
        <v>169</v>
      </c>
      <c r="Z48" s="141">
        <f t="shared" si="18"/>
        <v>0</v>
      </c>
      <c r="AA48" s="141">
        <f t="shared" si="19"/>
        <v>0</v>
      </c>
      <c r="AB48" s="141">
        <f t="shared" si="20"/>
        <v>0</v>
      </c>
      <c r="AC48" s="141">
        <f t="shared" si="21"/>
        <v>0</v>
      </c>
      <c r="AD48" s="141">
        <f t="shared" si="22"/>
        <v>0</v>
      </c>
      <c r="AE48" s="141">
        <f t="shared" si="23"/>
        <v>0</v>
      </c>
      <c r="AF48" s="141">
        <f t="shared" si="25"/>
        <v>0</v>
      </c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</row>
    <row r="49" spans="1:47" s="1" customFormat="1" ht="15.75" customHeight="1">
      <c r="A49" s="93" t="s">
        <v>268</v>
      </c>
      <c r="B49" s="124" t="s">
        <v>170</v>
      </c>
      <c r="C49" s="143">
        <f>SUM(D49:F49)</f>
        <v>0</v>
      </c>
      <c r="D49" s="144"/>
      <c r="E49" s="144"/>
      <c r="F49" s="144"/>
      <c r="G49" s="144"/>
      <c r="H49" s="143">
        <f t="shared" si="24"/>
        <v>52</v>
      </c>
      <c r="I49" s="144">
        <v>52</v>
      </c>
      <c r="J49" s="144"/>
      <c r="K49" s="144"/>
      <c r="L49" s="144"/>
      <c r="M49" s="144"/>
      <c r="N49" s="144"/>
      <c r="O49" s="144"/>
      <c r="P49" s="144">
        <v>17</v>
      </c>
      <c r="Q49" s="144"/>
      <c r="R49" s="144">
        <v>0.2</v>
      </c>
      <c r="S49" s="144"/>
      <c r="T49" s="144"/>
      <c r="U49" s="144"/>
      <c r="V49" s="144">
        <v>11</v>
      </c>
      <c r="W49" s="144"/>
      <c r="X49" s="38"/>
      <c r="Y49" s="124" t="s">
        <v>170</v>
      </c>
      <c r="Z49" s="141">
        <f t="shared" si="18"/>
        <v>0</v>
      </c>
      <c r="AA49" s="141">
        <f t="shared" si="19"/>
        <v>0</v>
      </c>
      <c r="AB49" s="141">
        <f t="shared" si="20"/>
        <v>0</v>
      </c>
      <c r="AC49" s="141">
        <f t="shared" si="21"/>
        <v>0</v>
      </c>
      <c r="AD49" s="141">
        <f t="shared" si="22"/>
        <v>0</v>
      </c>
      <c r="AE49" s="141">
        <f t="shared" si="23"/>
        <v>0</v>
      </c>
      <c r="AF49" s="141">
        <f t="shared" si="25"/>
        <v>0</v>
      </c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</row>
    <row r="50" spans="1:47" s="1" customFormat="1" ht="14.25" customHeight="1">
      <c r="A50" s="93" t="s">
        <v>269</v>
      </c>
      <c r="B50" s="152" t="s">
        <v>171</v>
      </c>
      <c r="C50" s="143"/>
      <c r="D50" s="144"/>
      <c r="E50" s="144"/>
      <c r="F50" s="144"/>
      <c r="G50" s="144"/>
      <c r="H50" s="143">
        <f t="shared" si="24"/>
        <v>32</v>
      </c>
      <c r="I50" s="144">
        <v>32</v>
      </c>
      <c r="J50" s="144"/>
      <c r="K50" s="144"/>
      <c r="L50" s="144"/>
      <c r="M50" s="144"/>
      <c r="N50" s="144"/>
      <c r="O50" s="144"/>
      <c r="P50" s="144">
        <v>49</v>
      </c>
      <c r="Q50" s="144"/>
      <c r="R50" s="144">
        <v>1.6</v>
      </c>
      <c r="S50" s="144"/>
      <c r="T50" s="144"/>
      <c r="U50" s="144"/>
      <c r="V50" s="144">
        <v>13.8</v>
      </c>
      <c r="W50" s="144"/>
      <c r="X50" s="38"/>
      <c r="Y50" s="152"/>
      <c r="Z50" s="141"/>
      <c r="AA50" s="141"/>
      <c r="AB50" s="141"/>
      <c r="AC50" s="141"/>
      <c r="AD50" s="141"/>
      <c r="AE50" s="141"/>
      <c r="AF50" s="141">
        <f t="shared" si="25"/>
        <v>0</v>
      </c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</row>
    <row r="51" spans="1:47" s="1" customFormat="1" ht="26.25">
      <c r="A51" s="93" t="s">
        <v>270</v>
      </c>
      <c r="B51" s="152" t="s">
        <v>283</v>
      </c>
      <c r="C51" s="143"/>
      <c r="D51" s="144"/>
      <c r="E51" s="144"/>
      <c r="F51" s="144"/>
      <c r="G51" s="144"/>
      <c r="H51" s="143">
        <f t="shared" si="24"/>
        <v>41</v>
      </c>
      <c r="I51" s="144">
        <v>41</v>
      </c>
      <c r="J51" s="144"/>
      <c r="K51" s="144"/>
      <c r="L51" s="144"/>
      <c r="M51" s="144"/>
      <c r="N51" s="144"/>
      <c r="O51" s="144"/>
      <c r="P51" s="144"/>
      <c r="Q51" s="144"/>
      <c r="R51" s="144">
        <v>0.4</v>
      </c>
      <c r="S51" s="144"/>
      <c r="T51" s="144"/>
      <c r="U51" s="144"/>
      <c r="V51" s="144">
        <v>1</v>
      </c>
      <c r="W51" s="144"/>
      <c r="X51" s="38"/>
      <c r="Y51" s="152"/>
      <c r="Z51" s="141"/>
      <c r="AA51" s="141"/>
      <c r="AB51" s="141"/>
      <c r="AC51" s="141"/>
      <c r="AD51" s="141"/>
      <c r="AE51" s="141"/>
      <c r="AF51" s="141">
        <f t="shared" si="25"/>
        <v>0</v>
      </c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</row>
    <row r="52" spans="1:47" s="1" customFormat="1" ht="26.25">
      <c r="A52" s="93" t="s">
        <v>271</v>
      </c>
      <c r="B52" s="152" t="s">
        <v>284</v>
      </c>
      <c r="C52" s="143"/>
      <c r="D52" s="144"/>
      <c r="E52" s="144"/>
      <c r="F52" s="144"/>
      <c r="G52" s="144"/>
      <c r="H52" s="143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>
        <v>2.6</v>
      </c>
      <c r="W52" s="144"/>
      <c r="X52" s="38"/>
      <c r="Y52" s="152"/>
      <c r="Z52" s="141"/>
      <c r="AA52" s="141"/>
      <c r="AB52" s="141"/>
      <c r="AC52" s="141"/>
      <c r="AD52" s="141"/>
      <c r="AE52" s="141"/>
      <c r="AF52" s="141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</row>
    <row r="53" spans="1:47" s="1" customFormat="1" ht="27.75" customHeight="1">
      <c r="A53" s="93" t="s">
        <v>272</v>
      </c>
      <c r="B53" s="152" t="s">
        <v>51</v>
      </c>
      <c r="C53" s="143"/>
      <c r="D53" s="144"/>
      <c r="E53" s="144"/>
      <c r="F53" s="144"/>
      <c r="G53" s="144"/>
      <c r="H53" s="143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>
        <v>0.4</v>
      </c>
      <c r="W53" s="144"/>
      <c r="X53" s="38"/>
      <c r="Y53" s="152"/>
      <c r="Z53" s="141"/>
      <c r="AA53" s="141"/>
      <c r="AB53" s="141"/>
      <c r="AC53" s="141"/>
      <c r="AD53" s="141"/>
      <c r="AE53" s="141"/>
      <c r="AF53" s="141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</row>
    <row r="54" spans="1:47" s="1" customFormat="1" ht="26.25">
      <c r="A54" s="93" t="s">
        <v>273</v>
      </c>
      <c r="B54" s="152" t="s">
        <v>50</v>
      </c>
      <c r="C54" s="143"/>
      <c r="D54" s="144"/>
      <c r="E54" s="144"/>
      <c r="F54" s="144"/>
      <c r="G54" s="144"/>
      <c r="H54" s="143"/>
      <c r="I54" s="144"/>
      <c r="J54" s="144"/>
      <c r="K54" s="144"/>
      <c r="L54" s="144"/>
      <c r="M54" s="144"/>
      <c r="N54" s="144"/>
      <c r="O54" s="144"/>
      <c r="P54" s="144">
        <v>2.6</v>
      </c>
      <c r="Q54" s="144"/>
      <c r="R54" s="144"/>
      <c r="S54" s="144"/>
      <c r="T54" s="144"/>
      <c r="U54" s="144"/>
      <c r="V54" s="144"/>
      <c r="W54" s="144"/>
      <c r="X54" s="38"/>
      <c r="Y54" s="152"/>
      <c r="Z54" s="141"/>
      <c r="AA54" s="141"/>
      <c r="AB54" s="141"/>
      <c r="AC54" s="141"/>
      <c r="AD54" s="141"/>
      <c r="AE54" s="141"/>
      <c r="AF54" s="141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</row>
    <row r="55" spans="1:47" s="1" customFormat="1" ht="30" customHeight="1">
      <c r="A55" s="93" t="s">
        <v>272</v>
      </c>
      <c r="B55" s="152" t="s">
        <v>49</v>
      </c>
      <c r="C55" s="143"/>
      <c r="D55" s="144"/>
      <c r="E55" s="144"/>
      <c r="F55" s="144"/>
      <c r="G55" s="144"/>
      <c r="H55" s="143"/>
      <c r="I55" s="144"/>
      <c r="J55" s="144"/>
      <c r="K55" s="144"/>
      <c r="L55" s="144"/>
      <c r="M55" s="144"/>
      <c r="N55" s="144"/>
      <c r="O55" s="144"/>
      <c r="P55" s="144">
        <v>0.4</v>
      </c>
      <c r="Q55" s="144"/>
      <c r="R55" s="144"/>
      <c r="S55" s="144"/>
      <c r="T55" s="144"/>
      <c r="U55" s="144"/>
      <c r="V55" s="144"/>
      <c r="W55" s="144"/>
      <c r="X55" s="38"/>
      <c r="Y55" s="152"/>
      <c r="Z55" s="141"/>
      <c r="AA55" s="141"/>
      <c r="AB55" s="141"/>
      <c r="AC55" s="141"/>
      <c r="AD55" s="141"/>
      <c r="AE55" s="141"/>
      <c r="AF55" s="141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</row>
    <row r="56" spans="1:47" s="1" customFormat="1" ht="26.25">
      <c r="A56" s="93" t="s">
        <v>274</v>
      </c>
      <c r="B56" s="152" t="s">
        <v>285</v>
      </c>
      <c r="C56" s="143"/>
      <c r="D56" s="144"/>
      <c r="E56" s="144"/>
      <c r="F56" s="144"/>
      <c r="G56" s="144"/>
      <c r="H56" s="143"/>
      <c r="I56" s="144"/>
      <c r="J56" s="144"/>
      <c r="K56" s="144"/>
      <c r="L56" s="144"/>
      <c r="M56" s="144"/>
      <c r="N56" s="144"/>
      <c r="O56" s="144"/>
      <c r="P56" s="144">
        <v>2.8</v>
      </c>
      <c r="Q56" s="144"/>
      <c r="R56" s="144"/>
      <c r="S56" s="144"/>
      <c r="T56" s="144"/>
      <c r="U56" s="144"/>
      <c r="V56" s="144"/>
      <c r="W56" s="144"/>
      <c r="X56" s="38"/>
      <c r="Y56" s="152"/>
      <c r="Z56" s="141"/>
      <c r="AA56" s="141"/>
      <c r="AB56" s="141"/>
      <c r="AC56" s="141"/>
      <c r="AD56" s="141"/>
      <c r="AE56" s="141"/>
      <c r="AF56" s="141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</row>
    <row r="57" spans="1:47" s="1" customFormat="1" ht="17.25" customHeight="1">
      <c r="A57" s="93" t="s">
        <v>275</v>
      </c>
      <c r="B57" s="152" t="s">
        <v>286</v>
      </c>
      <c r="C57" s="143"/>
      <c r="D57" s="144"/>
      <c r="E57" s="144"/>
      <c r="F57" s="144"/>
      <c r="G57" s="144"/>
      <c r="H57" s="143"/>
      <c r="I57" s="144"/>
      <c r="J57" s="144"/>
      <c r="K57" s="144"/>
      <c r="L57" s="144"/>
      <c r="M57" s="144"/>
      <c r="N57" s="144"/>
      <c r="O57" s="144"/>
      <c r="P57" s="144"/>
      <c r="Q57" s="144"/>
      <c r="R57" s="144">
        <v>0.1</v>
      </c>
      <c r="S57" s="144"/>
      <c r="T57" s="144"/>
      <c r="U57" s="144"/>
      <c r="V57" s="144"/>
      <c r="W57" s="144"/>
      <c r="X57" s="38"/>
      <c r="Y57" s="152"/>
      <c r="Z57" s="141"/>
      <c r="AA57" s="141"/>
      <c r="AB57" s="141"/>
      <c r="AC57" s="141"/>
      <c r="AD57" s="141"/>
      <c r="AE57" s="141"/>
      <c r="AF57" s="141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</row>
    <row r="58" spans="1:47" s="1" customFormat="1" ht="15">
      <c r="A58" s="93" t="s">
        <v>276</v>
      </c>
      <c r="B58" s="124" t="s">
        <v>287</v>
      </c>
      <c r="C58" s="143">
        <f>SUM(D58:F58)</f>
        <v>0</v>
      </c>
      <c r="D58" s="144"/>
      <c r="E58" s="144"/>
      <c r="F58" s="144"/>
      <c r="G58" s="144"/>
      <c r="H58" s="143">
        <f t="shared" si="24"/>
        <v>0</v>
      </c>
      <c r="I58" s="144"/>
      <c r="J58" s="144"/>
      <c r="K58" s="144"/>
      <c r="L58" s="144"/>
      <c r="M58" s="144"/>
      <c r="N58" s="144"/>
      <c r="O58" s="144"/>
      <c r="P58" s="144"/>
      <c r="Q58" s="144"/>
      <c r="R58" s="144">
        <v>0.1</v>
      </c>
      <c r="S58" s="144"/>
      <c r="T58" s="144"/>
      <c r="U58" s="144"/>
      <c r="V58" s="144"/>
      <c r="W58" s="144"/>
      <c r="X58" s="38"/>
      <c r="Y58" s="124" t="s">
        <v>171</v>
      </c>
      <c r="Z58" s="141">
        <f>IF(C58&gt;=G58,0,C58-G58)</f>
        <v>0</v>
      </c>
      <c r="AA58" s="141">
        <f>IF(K58&gt;=L58,0,K58-L58)</f>
        <v>0</v>
      </c>
      <c r="AB58" s="141">
        <f>IF(M58&gt;=N58,0,M58-N58)</f>
        <v>0</v>
      </c>
      <c r="AC58" s="141">
        <f>IF(P58&gt;=Q58,0,P58-Q58)</f>
        <v>0</v>
      </c>
      <c r="AD58" s="141">
        <f>IF(R58&gt;=S58,0,R58-S58)</f>
        <v>0</v>
      </c>
      <c r="AE58" s="141">
        <f>IF(T58&gt;=U58,0,T58-U58)</f>
        <v>0</v>
      </c>
      <c r="AF58" s="141">
        <f t="shared" si="25"/>
        <v>0</v>
      </c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</row>
    <row r="59" spans="1:47" s="1" customFormat="1" ht="15">
      <c r="A59" s="93" t="s">
        <v>277</v>
      </c>
      <c r="B59" s="152" t="s">
        <v>288</v>
      </c>
      <c r="C59" s="143"/>
      <c r="D59" s="144"/>
      <c r="E59" s="144"/>
      <c r="F59" s="144"/>
      <c r="G59" s="144"/>
      <c r="H59" s="143"/>
      <c r="I59" s="144"/>
      <c r="J59" s="144"/>
      <c r="K59" s="144"/>
      <c r="L59" s="144"/>
      <c r="M59" s="144"/>
      <c r="N59" s="144"/>
      <c r="O59" s="144"/>
      <c r="P59" s="144"/>
      <c r="Q59" s="144"/>
      <c r="R59" s="144">
        <v>0.1</v>
      </c>
      <c r="S59" s="144"/>
      <c r="T59" s="144"/>
      <c r="U59" s="144"/>
      <c r="V59" s="144"/>
      <c r="W59" s="144"/>
      <c r="X59" s="38"/>
      <c r="Y59" s="152"/>
      <c r="Z59" s="141"/>
      <c r="AA59" s="141"/>
      <c r="AB59" s="141"/>
      <c r="AC59" s="141"/>
      <c r="AD59" s="141"/>
      <c r="AE59" s="141"/>
      <c r="AF59" s="141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</row>
    <row r="60" spans="1:47" s="1" customFormat="1" ht="26.25">
      <c r="A60" s="93" t="s">
        <v>274</v>
      </c>
      <c r="B60" s="152" t="s">
        <v>289</v>
      </c>
      <c r="C60" s="143"/>
      <c r="D60" s="144"/>
      <c r="E60" s="144"/>
      <c r="F60" s="144"/>
      <c r="G60" s="144"/>
      <c r="H60" s="143"/>
      <c r="I60" s="144"/>
      <c r="J60" s="144"/>
      <c r="K60" s="144"/>
      <c r="L60" s="144"/>
      <c r="M60" s="144"/>
      <c r="N60" s="144"/>
      <c r="O60" s="144"/>
      <c r="P60" s="144"/>
      <c r="Q60" s="144"/>
      <c r="R60" s="144">
        <v>2.4</v>
      </c>
      <c r="S60" s="144"/>
      <c r="T60" s="144"/>
      <c r="U60" s="144"/>
      <c r="V60" s="144"/>
      <c r="W60" s="144"/>
      <c r="X60" s="38"/>
      <c r="Y60" s="152"/>
      <c r="Z60" s="141"/>
      <c r="AA60" s="141"/>
      <c r="AB60" s="141"/>
      <c r="AC60" s="141"/>
      <c r="AD60" s="141"/>
      <c r="AE60" s="141"/>
      <c r="AF60" s="141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</row>
    <row r="61" spans="1:47" s="1" customFormat="1" ht="15">
      <c r="A61" s="93" t="s">
        <v>278</v>
      </c>
      <c r="B61" s="152" t="s">
        <v>290</v>
      </c>
      <c r="C61" s="143"/>
      <c r="D61" s="144"/>
      <c r="E61" s="144"/>
      <c r="F61" s="144"/>
      <c r="G61" s="144"/>
      <c r="H61" s="143"/>
      <c r="I61" s="144"/>
      <c r="J61" s="144"/>
      <c r="K61" s="144"/>
      <c r="L61" s="144"/>
      <c r="M61" s="144"/>
      <c r="N61" s="144"/>
      <c r="O61" s="144"/>
      <c r="P61" s="144"/>
      <c r="Q61" s="144"/>
      <c r="R61" s="144">
        <v>0.6</v>
      </c>
      <c r="S61" s="144"/>
      <c r="T61" s="144"/>
      <c r="U61" s="144"/>
      <c r="V61" s="144"/>
      <c r="W61" s="144"/>
      <c r="X61" s="38"/>
      <c r="Y61" s="152"/>
      <c r="Z61" s="141"/>
      <c r="AA61" s="141"/>
      <c r="AB61" s="141"/>
      <c r="AC61" s="141"/>
      <c r="AD61" s="141"/>
      <c r="AE61" s="141"/>
      <c r="AF61" s="141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</row>
    <row r="62" spans="1:47" s="1" customFormat="1" ht="15">
      <c r="A62" s="93" t="s">
        <v>279</v>
      </c>
      <c r="B62" s="152" t="s">
        <v>291</v>
      </c>
      <c r="C62" s="143"/>
      <c r="D62" s="144"/>
      <c r="E62" s="144"/>
      <c r="F62" s="144"/>
      <c r="G62" s="144"/>
      <c r="H62" s="143"/>
      <c r="I62" s="144"/>
      <c r="J62" s="144"/>
      <c r="K62" s="144"/>
      <c r="L62" s="144"/>
      <c r="M62" s="144"/>
      <c r="N62" s="144"/>
      <c r="O62" s="144"/>
      <c r="P62" s="144"/>
      <c r="Q62" s="144"/>
      <c r="R62" s="144">
        <v>2.7</v>
      </c>
      <c r="S62" s="144"/>
      <c r="T62" s="144"/>
      <c r="U62" s="144"/>
      <c r="V62" s="144"/>
      <c r="W62" s="144"/>
      <c r="X62" s="38"/>
      <c r="Y62" s="152"/>
      <c r="Z62" s="141"/>
      <c r="AA62" s="141"/>
      <c r="AB62" s="141"/>
      <c r="AC62" s="141"/>
      <c r="AD62" s="141"/>
      <c r="AE62" s="141"/>
      <c r="AF62" s="141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</row>
    <row r="63" spans="1:47" s="1" customFormat="1" ht="15">
      <c r="A63" s="93" t="s">
        <v>280</v>
      </c>
      <c r="B63" s="152" t="s">
        <v>48</v>
      </c>
      <c r="C63" s="143"/>
      <c r="D63" s="144"/>
      <c r="E63" s="144"/>
      <c r="F63" s="144"/>
      <c r="G63" s="144"/>
      <c r="H63" s="143"/>
      <c r="I63" s="144"/>
      <c r="J63" s="144"/>
      <c r="K63" s="144"/>
      <c r="L63" s="144"/>
      <c r="M63" s="144"/>
      <c r="N63" s="144"/>
      <c r="O63" s="144"/>
      <c r="P63" s="144"/>
      <c r="Q63" s="144"/>
      <c r="R63" s="144">
        <v>0.1</v>
      </c>
      <c r="S63" s="144"/>
      <c r="T63" s="144"/>
      <c r="U63" s="144"/>
      <c r="V63" s="144"/>
      <c r="W63" s="144"/>
      <c r="X63" s="38"/>
      <c r="Y63" s="152"/>
      <c r="Z63" s="141"/>
      <c r="AA63" s="141"/>
      <c r="AB63" s="141"/>
      <c r="AC63" s="141"/>
      <c r="AD63" s="141"/>
      <c r="AE63" s="141"/>
      <c r="AF63" s="141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</row>
    <row r="64" spans="1:47" s="1" customFormat="1" ht="26.25">
      <c r="A64" s="93" t="s">
        <v>281</v>
      </c>
      <c r="B64" s="152" t="s">
        <v>47</v>
      </c>
      <c r="C64" s="143"/>
      <c r="D64" s="144"/>
      <c r="E64" s="144"/>
      <c r="F64" s="144"/>
      <c r="G64" s="144"/>
      <c r="H64" s="143"/>
      <c r="I64" s="144"/>
      <c r="J64" s="144"/>
      <c r="K64" s="144"/>
      <c r="L64" s="144"/>
      <c r="M64" s="144"/>
      <c r="N64" s="144"/>
      <c r="O64" s="144"/>
      <c r="P64" s="144"/>
      <c r="Q64" s="144"/>
      <c r="R64" s="144">
        <v>10.6</v>
      </c>
      <c r="S64" s="144"/>
      <c r="T64" s="144"/>
      <c r="U64" s="144"/>
      <c r="V64" s="144"/>
      <c r="W64" s="144"/>
      <c r="X64" s="38"/>
      <c r="Y64" s="152"/>
      <c r="Z64" s="141"/>
      <c r="AA64" s="141"/>
      <c r="AB64" s="141"/>
      <c r="AC64" s="141"/>
      <c r="AD64" s="141"/>
      <c r="AE64" s="141"/>
      <c r="AF64" s="141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</row>
    <row r="65" spans="1:47" s="1" customFormat="1" ht="15">
      <c r="A65" s="93" t="s">
        <v>282</v>
      </c>
      <c r="B65" s="152" t="s">
        <v>46</v>
      </c>
      <c r="C65" s="143"/>
      <c r="D65" s="144"/>
      <c r="E65" s="144"/>
      <c r="F65" s="144"/>
      <c r="G65" s="144"/>
      <c r="H65" s="143"/>
      <c r="I65" s="144"/>
      <c r="J65" s="144"/>
      <c r="K65" s="144"/>
      <c r="L65" s="144"/>
      <c r="M65" s="144"/>
      <c r="N65" s="144"/>
      <c r="O65" s="144"/>
      <c r="P65" s="144"/>
      <c r="Q65" s="144"/>
      <c r="R65" s="144">
        <v>2.2</v>
      </c>
      <c r="S65" s="144"/>
      <c r="T65" s="144"/>
      <c r="U65" s="144"/>
      <c r="V65" s="144"/>
      <c r="W65" s="144"/>
      <c r="X65" s="38"/>
      <c r="Y65" s="152"/>
      <c r="Z65" s="141"/>
      <c r="AA65" s="141"/>
      <c r="AB65" s="141"/>
      <c r="AC65" s="141"/>
      <c r="AD65" s="141"/>
      <c r="AE65" s="141"/>
      <c r="AF65" s="141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</row>
    <row r="66" spans="1:47" s="1" customFormat="1" ht="49.5" customHeight="1">
      <c r="A66" s="145" t="s">
        <v>252</v>
      </c>
      <c r="B66" s="127" t="s">
        <v>44</v>
      </c>
      <c r="C66" s="143">
        <f>SUM(C67:C72)</f>
        <v>0</v>
      </c>
      <c r="D66" s="143">
        <f aca="true" t="shared" si="26" ref="D66:W66">SUM(D67:D72)</f>
        <v>0</v>
      </c>
      <c r="E66" s="143">
        <f t="shared" si="26"/>
        <v>0</v>
      </c>
      <c r="F66" s="143">
        <f t="shared" si="26"/>
        <v>0</v>
      </c>
      <c r="G66" s="143">
        <f t="shared" si="26"/>
        <v>0</v>
      </c>
      <c r="H66" s="143">
        <f t="shared" si="26"/>
        <v>0</v>
      </c>
      <c r="I66" s="143">
        <f t="shared" si="26"/>
        <v>0</v>
      </c>
      <c r="J66" s="143">
        <f t="shared" si="26"/>
        <v>0</v>
      </c>
      <c r="K66" s="143">
        <f t="shared" si="26"/>
        <v>0</v>
      </c>
      <c r="L66" s="143">
        <f t="shared" si="26"/>
        <v>0</v>
      </c>
      <c r="M66" s="143">
        <f t="shared" si="26"/>
        <v>0</v>
      </c>
      <c r="N66" s="143">
        <f t="shared" si="26"/>
        <v>0</v>
      </c>
      <c r="O66" s="143">
        <f t="shared" si="26"/>
        <v>0</v>
      </c>
      <c r="P66" s="143">
        <f t="shared" si="26"/>
        <v>0</v>
      </c>
      <c r="Q66" s="143">
        <f t="shared" si="26"/>
        <v>0</v>
      </c>
      <c r="R66" s="143">
        <f t="shared" si="26"/>
        <v>0</v>
      </c>
      <c r="S66" s="143">
        <f t="shared" si="26"/>
        <v>0</v>
      </c>
      <c r="T66" s="143">
        <f t="shared" si="26"/>
        <v>0</v>
      </c>
      <c r="U66" s="143">
        <f t="shared" si="26"/>
        <v>0</v>
      </c>
      <c r="V66" s="143">
        <f t="shared" si="26"/>
        <v>0</v>
      </c>
      <c r="W66" s="143">
        <f t="shared" si="26"/>
        <v>0</v>
      </c>
      <c r="X66" s="38"/>
      <c r="Y66" s="127" t="s">
        <v>48</v>
      </c>
      <c r="Z66" s="141">
        <f aca="true" t="shared" si="27" ref="Z66:Z72">IF(C66&gt;=G66,0,C66-G66)</f>
        <v>0</v>
      </c>
      <c r="AA66" s="141">
        <f aca="true" t="shared" si="28" ref="AA66:AA72">IF(K66&gt;=L66,0,K66-L66)</f>
        <v>0</v>
      </c>
      <c r="AB66" s="141">
        <f aca="true" t="shared" si="29" ref="AB66:AB72">IF(M66&gt;=N66,0,M66-N66)</f>
        <v>0</v>
      </c>
      <c r="AC66" s="141">
        <f aca="true" t="shared" si="30" ref="AC66:AC72">IF(P66&gt;=Q66,0,P66-Q66)</f>
        <v>0</v>
      </c>
      <c r="AD66" s="141">
        <f aca="true" t="shared" si="31" ref="AD66:AD72">IF(R66&gt;=S66,0,R66-S66)</f>
        <v>0</v>
      </c>
      <c r="AE66" s="141">
        <f aca="true" t="shared" si="32" ref="AE66:AE72">IF(T66&gt;=U66,0,T66-U66)</f>
        <v>0</v>
      </c>
      <c r="AF66" s="141">
        <f t="shared" si="25"/>
        <v>0</v>
      </c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</row>
    <row r="67" spans="1:47" s="1" customFormat="1" ht="15">
      <c r="A67" s="128"/>
      <c r="B67" s="124" t="s">
        <v>42</v>
      </c>
      <c r="C67" s="143">
        <f aca="true" t="shared" si="33" ref="C67:C72">SUM(D67:F67)</f>
        <v>0</v>
      </c>
      <c r="D67" s="144"/>
      <c r="E67" s="144"/>
      <c r="F67" s="144"/>
      <c r="G67" s="144"/>
      <c r="H67" s="143">
        <f aca="true" t="shared" si="34" ref="H67:H72">SUM(I67:J67)</f>
        <v>0</v>
      </c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38"/>
      <c r="Y67" s="124" t="s">
        <v>47</v>
      </c>
      <c r="Z67" s="141">
        <f t="shared" si="27"/>
        <v>0</v>
      </c>
      <c r="AA67" s="141">
        <f t="shared" si="28"/>
        <v>0</v>
      </c>
      <c r="AB67" s="141">
        <f t="shared" si="29"/>
        <v>0</v>
      </c>
      <c r="AC67" s="141">
        <f t="shared" si="30"/>
        <v>0</v>
      </c>
      <c r="AD67" s="141">
        <f t="shared" si="31"/>
        <v>0</v>
      </c>
      <c r="AE67" s="141">
        <f t="shared" si="32"/>
        <v>0</v>
      </c>
      <c r="AF67" s="141">
        <f t="shared" si="25"/>
        <v>0</v>
      </c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</row>
    <row r="68" spans="1:47" s="1" customFormat="1" ht="15">
      <c r="A68" s="128"/>
      <c r="B68" s="124" t="s">
        <v>114</v>
      </c>
      <c r="C68" s="143">
        <f t="shared" si="33"/>
        <v>0</v>
      </c>
      <c r="D68" s="144"/>
      <c r="E68" s="144"/>
      <c r="F68" s="144"/>
      <c r="G68" s="144"/>
      <c r="H68" s="143">
        <f t="shared" si="34"/>
        <v>0</v>
      </c>
      <c r="I68" s="144"/>
      <c r="J68" s="144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38"/>
      <c r="Y68" s="124" t="s">
        <v>46</v>
      </c>
      <c r="Z68" s="141">
        <f t="shared" si="27"/>
        <v>0</v>
      </c>
      <c r="AA68" s="141">
        <f t="shared" si="28"/>
        <v>0</v>
      </c>
      <c r="AB68" s="141">
        <f t="shared" si="29"/>
        <v>0</v>
      </c>
      <c r="AC68" s="141">
        <f t="shared" si="30"/>
        <v>0</v>
      </c>
      <c r="AD68" s="141">
        <f t="shared" si="31"/>
        <v>0</v>
      </c>
      <c r="AE68" s="141">
        <f t="shared" si="32"/>
        <v>0</v>
      </c>
      <c r="AF68" s="141">
        <f t="shared" si="25"/>
        <v>0</v>
      </c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</row>
    <row r="69" spans="1:47" s="1" customFormat="1" ht="15">
      <c r="A69" s="128"/>
      <c r="B69" s="124" t="s">
        <v>231</v>
      </c>
      <c r="C69" s="143">
        <f t="shared" si="33"/>
        <v>0</v>
      </c>
      <c r="D69" s="144"/>
      <c r="E69" s="144"/>
      <c r="F69" s="144"/>
      <c r="G69" s="144"/>
      <c r="H69" s="143">
        <f t="shared" si="34"/>
        <v>0</v>
      </c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38"/>
      <c r="Y69" s="124" t="s">
        <v>44</v>
      </c>
      <c r="Z69" s="141">
        <f t="shared" si="27"/>
        <v>0</v>
      </c>
      <c r="AA69" s="141">
        <f t="shared" si="28"/>
        <v>0</v>
      </c>
      <c r="AB69" s="141">
        <f t="shared" si="29"/>
        <v>0</v>
      </c>
      <c r="AC69" s="141">
        <f t="shared" si="30"/>
        <v>0</v>
      </c>
      <c r="AD69" s="141">
        <f t="shared" si="31"/>
        <v>0</v>
      </c>
      <c r="AE69" s="141">
        <f t="shared" si="32"/>
        <v>0</v>
      </c>
      <c r="AF69" s="141">
        <f t="shared" si="25"/>
        <v>0</v>
      </c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</row>
    <row r="70" spans="1:47" s="1" customFormat="1" ht="15">
      <c r="A70" s="128"/>
      <c r="B70" s="124" t="s">
        <v>292</v>
      </c>
      <c r="C70" s="143">
        <f t="shared" si="33"/>
        <v>0</v>
      </c>
      <c r="D70" s="144"/>
      <c r="E70" s="144"/>
      <c r="F70" s="144"/>
      <c r="G70" s="144"/>
      <c r="H70" s="143">
        <f t="shared" si="34"/>
        <v>0</v>
      </c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38"/>
      <c r="Y70" s="124" t="s">
        <v>42</v>
      </c>
      <c r="Z70" s="141">
        <f t="shared" si="27"/>
        <v>0</v>
      </c>
      <c r="AA70" s="141">
        <f t="shared" si="28"/>
        <v>0</v>
      </c>
      <c r="AB70" s="141">
        <f t="shared" si="29"/>
        <v>0</v>
      </c>
      <c r="AC70" s="141">
        <f t="shared" si="30"/>
        <v>0</v>
      </c>
      <c r="AD70" s="141">
        <f t="shared" si="31"/>
        <v>0</v>
      </c>
      <c r="AE70" s="141">
        <f t="shared" si="32"/>
        <v>0</v>
      </c>
      <c r="AF70" s="141">
        <f t="shared" si="25"/>
        <v>0</v>
      </c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</row>
    <row r="71" spans="1:47" s="1" customFormat="1" ht="15">
      <c r="A71" s="128"/>
      <c r="B71" s="124" t="s">
        <v>293</v>
      </c>
      <c r="C71" s="143">
        <f t="shared" si="33"/>
        <v>0</v>
      </c>
      <c r="D71" s="144"/>
      <c r="E71" s="144"/>
      <c r="F71" s="144"/>
      <c r="G71" s="144"/>
      <c r="H71" s="143">
        <f t="shared" si="34"/>
        <v>0</v>
      </c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38"/>
      <c r="Y71" s="124" t="s">
        <v>114</v>
      </c>
      <c r="Z71" s="141">
        <f t="shared" si="27"/>
        <v>0</v>
      </c>
      <c r="AA71" s="141">
        <f t="shared" si="28"/>
        <v>0</v>
      </c>
      <c r="AB71" s="141">
        <f t="shared" si="29"/>
        <v>0</v>
      </c>
      <c r="AC71" s="141">
        <f t="shared" si="30"/>
        <v>0</v>
      </c>
      <c r="AD71" s="141">
        <f t="shared" si="31"/>
        <v>0</v>
      </c>
      <c r="AE71" s="141">
        <f t="shared" si="32"/>
        <v>0</v>
      </c>
      <c r="AF71" s="141">
        <f t="shared" si="25"/>
        <v>0</v>
      </c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</row>
    <row r="72" spans="1:47" s="1" customFormat="1" ht="15">
      <c r="A72" s="128"/>
      <c r="B72" s="124" t="s">
        <v>294</v>
      </c>
      <c r="C72" s="143">
        <f t="shared" si="33"/>
        <v>0</v>
      </c>
      <c r="D72" s="144"/>
      <c r="E72" s="144"/>
      <c r="F72" s="144"/>
      <c r="G72" s="144"/>
      <c r="H72" s="143">
        <f t="shared" si="34"/>
        <v>0</v>
      </c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38"/>
      <c r="Y72" s="124" t="s">
        <v>231</v>
      </c>
      <c r="Z72" s="141">
        <f t="shared" si="27"/>
        <v>0</v>
      </c>
      <c r="AA72" s="141">
        <f t="shared" si="28"/>
        <v>0</v>
      </c>
      <c r="AB72" s="141">
        <f t="shared" si="29"/>
        <v>0</v>
      </c>
      <c r="AC72" s="141">
        <f t="shared" si="30"/>
        <v>0</v>
      </c>
      <c r="AD72" s="141">
        <f t="shared" si="31"/>
        <v>0</v>
      </c>
      <c r="AE72" s="141">
        <f t="shared" si="32"/>
        <v>0</v>
      </c>
      <c r="AF72" s="141">
        <f t="shared" si="25"/>
        <v>0</v>
      </c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</row>
    <row r="73" spans="1:47" s="1" customFormat="1" ht="15">
      <c r="A73" s="132"/>
      <c r="B73" s="132"/>
      <c r="C73" s="132"/>
      <c r="D73" s="132"/>
      <c r="E73" s="132"/>
      <c r="F73" s="132"/>
      <c r="G73" s="132"/>
      <c r="H73" s="132"/>
      <c r="I73" s="132"/>
      <c r="J73" s="138"/>
      <c r="K73" s="138"/>
      <c r="L73" s="132"/>
      <c r="M73" s="157" t="s">
        <v>38</v>
      </c>
      <c r="N73" s="157"/>
      <c r="O73" s="157"/>
      <c r="P73" s="56"/>
      <c r="Q73" s="69"/>
      <c r="R73" s="132"/>
      <c r="S73" s="196" t="s">
        <v>295</v>
      </c>
      <c r="T73" s="196"/>
      <c r="U73" s="133"/>
      <c r="V73" s="196"/>
      <c r="W73" s="196"/>
      <c r="X73" s="38"/>
      <c r="Y73" s="120" t="s">
        <v>83</v>
      </c>
      <c r="Z73" s="119" t="s">
        <v>156</v>
      </c>
      <c r="AA73" s="119" t="s">
        <v>157</v>
      </c>
      <c r="AB73" s="119" t="s">
        <v>158</v>
      </c>
      <c r="AC73" s="119" t="s">
        <v>159</v>
      </c>
      <c r="AD73" s="119" t="s">
        <v>160</v>
      </c>
      <c r="AE73" s="119" t="s">
        <v>161</v>
      </c>
      <c r="AF73" s="119" t="s">
        <v>162</v>
      </c>
      <c r="AG73" s="119" t="s">
        <v>163</v>
      </c>
      <c r="AH73" s="119" t="s">
        <v>164</v>
      </c>
      <c r="AI73" s="119" t="s">
        <v>165</v>
      </c>
      <c r="AJ73" s="119" t="s">
        <v>211</v>
      </c>
      <c r="AK73" s="119" t="s">
        <v>212</v>
      </c>
      <c r="AL73" s="119" t="s">
        <v>213</v>
      </c>
      <c r="AM73" s="119" t="s">
        <v>214</v>
      </c>
      <c r="AN73" s="119" t="s">
        <v>215</v>
      </c>
      <c r="AO73" s="119" t="s">
        <v>216</v>
      </c>
      <c r="AP73" s="119" t="s">
        <v>217</v>
      </c>
      <c r="AQ73" s="119" t="s">
        <v>218</v>
      </c>
      <c r="AR73" s="119" t="s">
        <v>219</v>
      </c>
      <c r="AS73" s="119" t="s">
        <v>220</v>
      </c>
      <c r="AT73" s="119" t="s">
        <v>221</v>
      </c>
      <c r="AU73" s="44"/>
    </row>
    <row r="74" spans="1:47" s="1" customFormat="1" ht="12" customHeight="1">
      <c r="A74" s="132"/>
      <c r="B74" s="132"/>
      <c r="C74" s="132"/>
      <c r="D74" s="132"/>
      <c r="E74" s="132"/>
      <c r="F74" s="132"/>
      <c r="G74" s="132"/>
      <c r="H74" s="132"/>
      <c r="I74" s="132"/>
      <c r="J74" s="138"/>
      <c r="K74" s="138"/>
      <c r="L74" s="132"/>
      <c r="M74" s="38"/>
      <c r="N74" s="69"/>
      <c r="O74" s="69"/>
      <c r="P74" s="71"/>
      <c r="Q74" s="69"/>
      <c r="R74" s="132"/>
      <c r="S74" s="165" t="s">
        <v>36</v>
      </c>
      <c r="T74" s="165"/>
      <c r="U74" s="133"/>
      <c r="V74" s="161" t="s">
        <v>35</v>
      </c>
      <c r="W74" s="161"/>
      <c r="X74" s="38"/>
      <c r="Y74" s="124" t="s">
        <v>232</v>
      </c>
      <c r="Z74" s="141">
        <f aca="true" t="shared" si="35" ref="Z74:AI79">IF(C44&gt;=C66,0,C44-C66)</f>
        <v>0</v>
      </c>
      <c r="AA74" s="141">
        <f t="shared" si="35"/>
        <v>0</v>
      </c>
      <c r="AB74" s="141">
        <f t="shared" si="35"/>
        <v>0</v>
      </c>
      <c r="AC74" s="141">
        <f t="shared" si="35"/>
        <v>0</v>
      </c>
      <c r="AD74" s="141">
        <f t="shared" si="35"/>
        <v>0</v>
      </c>
      <c r="AE74" s="141">
        <f t="shared" si="35"/>
        <v>0</v>
      </c>
      <c r="AF74" s="141">
        <f t="shared" si="35"/>
        <v>0</v>
      </c>
      <c r="AG74" s="141">
        <f t="shared" si="35"/>
        <v>0</v>
      </c>
      <c r="AH74" s="141">
        <f t="shared" si="35"/>
        <v>0</v>
      </c>
      <c r="AI74" s="141">
        <f t="shared" si="35"/>
        <v>0</v>
      </c>
      <c r="AJ74" s="141">
        <f aca="true" t="shared" si="36" ref="AJ74:AS79">IF(M44&gt;=M66,0,M44-M66)</f>
        <v>0</v>
      </c>
      <c r="AK74" s="141">
        <f t="shared" si="36"/>
        <v>0</v>
      </c>
      <c r="AL74" s="141">
        <f t="shared" si="36"/>
        <v>0</v>
      </c>
      <c r="AM74" s="141">
        <f t="shared" si="36"/>
        <v>0</v>
      </c>
      <c r="AN74" s="141">
        <f t="shared" si="36"/>
        <v>0</v>
      </c>
      <c r="AO74" s="141">
        <f t="shared" si="36"/>
        <v>0</v>
      </c>
      <c r="AP74" s="141">
        <f t="shared" si="36"/>
        <v>0</v>
      </c>
      <c r="AQ74" s="141">
        <f t="shared" si="36"/>
        <v>0</v>
      </c>
      <c r="AR74" s="141">
        <f t="shared" si="36"/>
        <v>0</v>
      </c>
      <c r="AS74" s="141">
        <f t="shared" si="36"/>
        <v>0</v>
      </c>
      <c r="AT74" s="141">
        <f aca="true" t="shared" si="37" ref="AT74:AT79">IF(W44&gt;=W66,0,W44-W66)</f>
        <v>0</v>
      </c>
      <c r="AU74" s="44"/>
    </row>
    <row r="75" spans="1:47" s="1" customFormat="1" ht="42.75" customHeight="1">
      <c r="A75" s="132"/>
      <c r="B75" s="132"/>
      <c r="C75" s="132"/>
      <c r="D75" s="132"/>
      <c r="E75" s="132"/>
      <c r="F75" s="132"/>
      <c r="G75" s="132"/>
      <c r="H75" s="132"/>
      <c r="I75" s="132"/>
      <c r="J75" s="138"/>
      <c r="K75" s="138"/>
      <c r="L75" s="132"/>
      <c r="M75" s="155" t="s">
        <v>63</v>
      </c>
      <c r="N75" s="155"/>
      <c r="O75" s="155"/>
      <c r="P75" s="160" t="s">
        <v>296</v>
      </c>
      <c r="Q75" s="160"/>
      <c r="R75" s="132"/>
      <c r="S75" s="196" t="s">
        <v>297</v>
      </c>
      <c r="T75" s="196"/>
      <c r="U75" s="133"/>
      <c r="V75" s="160"/>
      <c r="W75" s="160"/>
      <c r="X75" s="38"/>
      <c r="Y75" s="124" t="s">
        <v>233</v>
      </c>
      <c r="Z75" s="141">
        <f t="shared" si="35"/>
        <v>0</v>
      </c>
      <c r="AA75" s="141">
        <f t="shared" si="35"/>
        <v>0</v>
      </c>
      <c r="AB75" s="141">
        <f t="shared" si="35"/>
        <v>0</v>
      </c>
      <c r="AC75" s="141">
        <f t="shared" si="35"/>
        <v>0</v>
      </c>
      <c r="AD75" s="141">
        <f t="shared" si="35"/>
        <v>0</v>
      </c>
      <c r="AE75" s="141">
        <f t="shared" si="35"/>
        <v>0</v>
      </c>
      <c r="AF75" s="141">
        <f t="shared" si="35"/>
        <v>0</v>
      </c>
      <c r="AG75" s="141">
        <f t="shared" si="35"/>
        <v>0</v>
      </c>
      <c r="AH75" s="141">
        <f t="shared" si="35"/>
        <v>0</v>
      </c>
      <c r="AI75" s="141">
        <f t="shared" si="35"/>
        <v>0</v>
      </c>
      <c r="AJ75" s="141">
        <f t="shared" si="36"/>
        <v>0</v>
      </c>
      <c r="AK75" s="141">
        <f t="shared" si="36"/>
        <v>0</v>
      </c>
      <c r="AL75" s="141">
        <f t="shared" si="36"/>
        <v>0</v>
      </c>
      <c r="AM75" s="141">
        <f t="shared" si="36"/>
        <v>0</v>
      </c>
      <c r="AN75" s="141">
        <f t="shared" si="36"/>
        <v>0</v>
      </c>
      <c r="AO75" s="141">
        <f t="shared" si="36"/>
        <v>0</v>
      </c>
      <c r="AP75" s="141">
        <f t="shared" si="36"/>
        <v>0</v>
      </c>
      <c r="AQ75" s="141">
        <f t="shared" si="36"/>
        <v>0</v>
      </c>
      <c r="AR75" s="141">
        <f t="shared" si="36"/>
        <v>0</v>
      </c>
      <c r="AS75" s="141">
        <f t="shared" si="36"/>
        <v>0</v>
      </c>
      <c r="AT75" s="141">
        <f t="shared" si="37"/>
        <v>0</v>
      </c>
      <c r="AU75" s="44"/>
    </row>
    <row r="76" spans="1:47" s="1" customFormat="1" ht="15">
      <c r="A76" s="132"/>
      <c r="B76" s="132"/>
      <c r="C76" s="132"/>
      <c r="D76" s="132"/>
      <c r="E76" s="132"/>
      <c r="F76" s="132"/>
      <c r="G76" s="132"/>
      <c r="H76" s="132"/>
      <c r="I76" s="132"/>
      <c r="J76" s="138"/>
      <c r="K76" s="138"/>
      <c r="L76" s="132"/>
      <c r="M76" s="38"/>
      <c r="N76" s="69"/>
      <c r="O76" s="69"/>
      <c r="P76" s="165" t="s">
        <v>37</v>
      </c>
      <c r="Q76" s="165"/>
      <c r="R76" s="132"/>
      <c r="S76" s="165" t="s">
        <v>36</v>
      </c>
      <c r="T76" s="165"/>
      <c r="U76" s="133"/>
      <c r="V76" s="165" t="s">
        <v>35</v>
      </c>
      <c r="W76" s="165"/>
      <c r="X76" s="38"/>
      <c r="Y76" s="124" t="s">
        <v>234</v>
      </c>
      <c r="Z76" s="141">
        <f t="shared" si="35"/>
        <v>0</v>
      </c>
      <c r="AA76" s="141">
        <f t="shared" si="35"/>
        <v>0</v>
      </c>
      <c r="AB76" s="141">
        <f t="shared" si="35"/>
        <v>0</v>
      </c>
      <c r="AC76" s="141">
        <f t="shared" si="35"/>
        <v>0</v>
      </c>
      <c r="AD76" s="141">
        <f t="shared" si="35"/>
        <v>0</v>
      </c>
      <c r="AE76" s="141">
        <f t="shared" si="35"/>
        <v>0</v>
      </c>
      <c r="AF76" s="141">
        <f t="shared" si="35"/>
        <v>0</v>
      </c>
      <c r="AG76" s="141">
        <f t="shared" si="35"/>
        <v>0</v>
      </c>
      <c r="AH76" s="141">
        <f t="shared" si="35"/>
        <v>0</v>
      </c>
      <c r="AI76" s="141">
        <f t="shared" si="35"/>
        <v>0</v>
      </c>
      <c r="AJ76" s="141">
        <f t="shared" si="36"/>
        <v>0</v>
      </c>
      <c r="AK76" s="141">
        <f t="shared" si="36"/>
        <v>0</v>
      </c>
      <c r="AL76" s="141">
        <f t="shared" si="36"/>
        <v>0</v>
      </c>
      <c r="AM76" s="141">
        <f t="shared" si="36"/>
        <v>0</v>
      </c>
      <c r="AN76" s="141">
        <f t="shared" si="36"/>
        <v>0</v>
      </c>
      <c r="AO76" s="141">
        <f t="shared" si="36"/>
        <v>0</v>
      </c>
      <c r="AP76" s="141">
        <f t="shared" si="36"/>
        <v>0</v>
      </c>
      <c r="AQ76" s="141">
        <f t="shared" si="36"/>
        <v>0</v>
      </c>
      <c r="AR76" s="141">
        <f t="shared" si="36"/>
        <v>0</v>
      </c>
      <c r="AS76" s="141">
        <f t="shared" si="36"/>
        <v>0</v>
      </c>
      <c r="AT76" s="141">
        <f t="shared" si="37"/>
        <v>0</v>
      </c>
      <c r="AU76" s="44"/>
    </row>
    <row r="77" spans="1:47" s="1" customFormat="1" ht="3" customHeight="1">
      <c r="A77" s="132"/>
      <c r="B77" s="132"/>
      <c r="C77" s="132"/>
      <c r="D77" s="132"/>
      <c r="E77" s="132"/>
      <c r="F77" s="132"/>
      <c r="G77" s="132"/>
      <c r="H77" s="132"/>
      <c r="I77" s="132"/>
      <c r="J77" s="138"/>
      <c r="K77" s="138"/>
      <c r="L77" s="132"/>
      <c r="M77" s="38"/>
      <c r="N77" s="69"/>
      <c r="O77" s="69"/>
      <c r="P77" s="121"/>
      <c r="Q77" s="121"/>
      <c r="R77" s="132"/>
      <c r="S77" s="121"/>
      <c r="T77" s="121"/>
      <c r="U77" s="133"/>
      <c r="V77" s="121"/>
      <c r="W77" s="121"/>
      <c r="X77" s="38"/>
      <c r="Y77" s="124" t="s">
        <v>235</v>
      </c>
      <c r="Z77" s="141">
        <f t="shared" si="35"/>
        <v>0</v>
      </c>
      <c r="AA77" s="141">
        <f t="shared" si="35"/>
        <v>0</v>
      </c>
      <c r="AB77" s="141">
        <f t="shared" si="35"/>
        <v>0</v>
      </c>
      <c r="AC77" s="141">
        <f t="shared" si="35"/>
        <v>0</v>
      </c>
      <c r="AD77" s="141">
        <f t="shared" si="35"/>
        <v>0</v>
      </c>
      <c r="AE77" s="141">
        <f t="shared" si="35"/>
        <v>0</v>
      </c>
      <c r="AF77" s="141">
        <f t="shared" si="35"/>
        <v>0</v>
      </c>
      <c r="AG77" s="141">
        <f t="shared" si="35"/>
        <v>0</v>
      </c>
      <c r="AH77" s="141">
        <f t="shared" si="35"/>
        <v>0</v>
      </c>
      <c r="AI77" s="141">
        <f t="shared" si="35"/>
        <v>0</v>
      </c>
      <c r="AJ77" s="141">
        <f t="shared" si="36"/>
        <v>0</v>
      </c>
      <c r="AK77" s="141">
        <f t="shared" si="36"/>
        <v>0</v>
      </c>
      <c r="AL77" s="141">
        <f t="shared" si="36"/>
        <v>0</v>
      </c>
      <c r="AM77" s="141">
        <f t="shared" si="36"/>
        <v>0</v>
      </c>
      <c r="AN77" s="141">
        <f t="shared" si="36"/>
        <v>0</v>
      </c>
      <c r="AO77" s="141">
        <f t="shared" si="36"/>
        <v>0</v>
      </c>
      <c r="AP77" s="141">
        <f t="shared" si="36"/>
        <v>0</v>
      </c>
      <c r="AQ77" s="141">
        <f t="shared" si="36"/>
        <v>0</v>
      </c>
      <c r="AR77" s="141">
        <f t="shared" si="36"/>
        <v>0</v>
      </c>
      <c r="AS77" s="141">
        <f t="shared" si="36"/>
        <v>0</v>
      </c>
      <c r="AT77" s="141">
        <f t="shared" si="37"/>
        <v>0</v>
      </c>
      <c r="AU77" s="44"/>
    </row>
    <row r="78" spans="1:47" s="1" customFormat="1" ht="15">
      <c r="A78" s="132"/>
      <c r="B78" s="132"/>
      <c r="C78" s="132"/>
      <c r="D78" s="132"/>
      <c r="E78" s="132"/>
      <c r="F78" s="132"/>
      <c r="G78" s="132"/>
      <c r="H78" s="132"/>
      <c r="I78" s="132"/>
      <c r="J78" s="138"/>
      <c r="K78" s="138"/>
      <c r="L78" s="132"/>
      <c r="M78" s="106"/>
      <c r="N78" s="107"/>
      <c r="O78" s="38"/>
      <c r="P78" s="38"/>
      <c r="Q78" s="38"/>
      <c r="R78" s="132"/>
      <c r="S78" s="160" t="s">
        <v>298</v>
      </c>
      <c r="T78" s="160"/>
      <c r="U78" s="133"/>
      <c r="V78" s="196" t="s">
        <v>299</v>
      </c>
      <c r="W78" s="196"/>
      <c r="X78" s="38"/>
      <c r="Y78" s="124" t="s">
        <v>236</v>
      </c>
      <c r="Z78" s="141">
        <f t="shared" si="35"/>
        <v>0</v>
      </c>
      <c r="AA78" s="141">
        <f t="shared" si="35"/>
        <v>0</v>
      </c>
      <c r="AB78" s="141">
        <f t="shared" si="35"/>
        <v>0</v>
      </c>
      <c r="AC78" s="141">
        <f t="shared" si="35"/>
        <v>0</v>
      </c>
      <c r="AD78" s="141">
        <f t="shared" si="35"/>
        <v>0</v>
      </c>
      <c r="AE78" s="141">
        <f t="shared" si="35"/>
        <v>0</v>
      </c>
      <c r="AF78" s="141">
        <f t="shared" si="35"/>
        <v>0</v>
      </c>
      <c r="AG78" s="141">
        <f t="shared" si="35"/>
        <v>0</v>
      </c>
      <c r="AH78" s="141">
        <f t="shared" si="35"/>
        <v>0</v>
      </c>
      <c r="AI78" s="141">
        <f t="shared" si="35"/>
        <v>0</v>
      </c>
      <c r="AJ78" s="141">
        <f t="shared" si="36"/>
        <v>0</v>
      </c>
      <c r="AK78" s="141">
        <f t="shared" si="36"/>
        <v>0</v>
      </c>
      <c r="AL78" s="141">
        <f t="shared" si="36"/>
        <v>0</v>
      </c>
      <c r="AM78" s="141">
        <f t="shared" si="36"/>
        <v>0</v>
      </c>
      <c r="AN78" s="141">
        <f t="shared" si="36"/>
        <v>0</v>
      </c>
      <c r="AO78" s="141">
        <f t="shared" si="36"/>
        <v>0</v>
      </c>
      <c r="AP78" s="141">
        <f t="shared" si="36"/>
        <v>0</v>
      </c>
      <c r="AQ78" s="141">
        <f t="shared" si="36"/>
        <v>0</v>
      </c>
      <c r="AR78" s="141">
        <f t="shared" si="36"/>
        <v>0</v>
      </c>
      <c r="AS78" s="141">
        <f t="shared" si="36"/>
        <v>0</v>
      </c>
      <c r="AT78" s="141">
        <f t="shared" si="37"/>
        <v>0</v>
      </c>
      <c r="AU78" s="44"/>
    </row>
    <row r="79" spans="1:47" s="1" customFormat="1" ht="24" customHeight="1">
      <c r="A79" s="139"/>
      <c r="B79" s="138"/>
      <c r="C79" s="138"/>
      <c r="D79" s="138"/>
      <c r="E79" s="138"/>
      <c r="F79" s="140"/>
      <c r="G79" s="132"/>
      <c r="H79" s="132"/>
      <c r="I79" s="132"/>
      <c r="J79" s="138"/>
      <c r="K79" s="138"/>
      <c r="L79" s="132"/>
      <c r="M79" s="44"/>
      <c r="N79" s="44"/>
      <c r="O79" s="44"/>
      <c r="P79" s="38"/>
      <c r="Q79" s="44"/>
      <c r="S79" s="188" t="s">
        <v>33</v>
      </c>
      <c r="T79" s="188"/>
      <c r="U79" s="133"/>
      <c r="V79" s="188" t="s">
        <v>32</v>
      </c>
      <c r="W79" s="188"/>
      <c r="X79" s="38"/>
      <c r="Y79" s="124" t="s">
        <v>237</v>
      </c>
      <c r="Z79" s="141">
        <f t="shared" si="35"/>
        <v>0</v>
      </c>
      <c r="AA79" s="141">
        <f t="shared" si="35"/>
        <v>0</v>
      </c>
      <c r="AB79" s="141">
        <f t="shared" si="35"/>
        <v>0</v>
      </c>
      <c r="AC79" s="141">
        <f t="shared" si="35"/>
        <v>0</v>
      </c>
      <c r="AD79" s="141">
        <f t="shared" si="35"/>
        <v>0</v>
      </c>
      <c r="AE79" s="141">
        <f t="shared" si="35"/>
        <v>0</v>
      </c>
      <c r="AF79" s="141">
        <f t="shared" si="35"/>
        <v>0</v>
      </c>
      <c r="AG79" s="141">
        <f t="shared" si="35"/>
        <v>0</v>
      </c>
      <c r="AH79" s="141">
        <f t="shared" si="35"/>
        <v>0</v>
      </c>
      <c r="AI79" s="141">
        <f t="shared" si="35"/>
        <v>0</v>
      </c>
      <c r="AJ79" s="141">
        <f t="shared" si="36"/>
        <v>0</v>
      </c>
      <c r="AK79" s="141">
        <f t="shared" si="36"/>
        <v>0</v>
      </c>
      <c r="AL79" s="141">
        <f t="shared" si="36"/>
        <v>0</v>
      </c>
      <c r="AM79" s="141">
        <f t="shared" si="36"/>
        <v>0</v>
      </c>
      <c r="AN79" s="141">
        <f t="shared" si="36"/>
        <v>0</v>
      </c>
      <c r="AO79" s="141">
        <f t="shared" si="36"/>
        <v>0</v>
      </c>
      <c r="AP79" s="141">
        <f t="shared" si="36"/>
        <v>0</v>
      </c>
      <c r="AQ79" s="141">
        <f t="shared" si="36"/>
        <v>0</v>
      </c>
      <c r="AR79" s="141">
        <f t="shared" si="36"/>
        <v>0</v>
      </c>
      <c r="AS79" s="141">
        <f t="shared" si="36"/>
        <v>0</v>
      </c>
      <c r="AT79" s="141">
        <f t="shared" si="37"/>
        <v>0</v>
      </c>
      <c r="AU79" s="44"/>
    </row>
    <row r="80" spans="1:48" ht="3.7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150"/>
      <c r="Y80" s="124" t="s">
        <v>238</v>
      </c>
      <c r="Z80" s="141">
        <f aca="true" t="shared" si="38" ref="Z80:AT80">IF(C58&gt;=C72,0,C58-C72)</f>
        <v>0</v>
      </c>
      <c r="AA80" s="141">
        <f t="shared" si="38"/>
        <v>0</v>
      </c>
      <c r="AB80" s="141">
        <f t="shared" si="38"/>
        <v>0</v>
      </c>
      <c r="AC80" s="141">
        <f t="shared" si="38"/>
        <v>0</v>
      </c>
      <c r="AD80" s="141">
        <f t="shared" si="38"/>
        <v>0</v>
      </c>
      <c r="AE80" s="141">
        <f t="shared" si="38"/>
        <v>0</v>
      </c>
      <c r="AF80" s="141">
        <f t="shared" si="38"/>
        <v>0</v>
      </c>
      <c r="AG80" s="141">
        <f t="shared" si="38"/>
        <v>0</v>
      </c>
      <c r="AH80" s="141">
        <f t="shared" si="38"/>
        <v>0</v>
      </c>
      <c r="AI80" s="141">
        <f t="shared" si="38"/>
        <v>0</v>
      </c>
      <c r="AJ80" s="141">
        <f t="shared" si="38"/>
        <v>0</v>
      </c>
      <c r="AK80" s="141">
        <f t="shared" si="38"/>
        <v>0</v>
      </c>
      <c r="AL80" s="141">
        <f t="shared" si="38"/>
        <v>0</v>
      </c>
      <c r="AM80" s="141">
        <f t="shared" si="38"/>
        <v>0</v>
      </c>
      <c r="AN80" s="141">
        <f t="shared" si="38"/>
        <v>0</v>
      </c>
      <c r="AO80" s="141">
        <f t="shared" si="38"/>
        <v>0</v>
      </c>
      <c r="AP80" s="141">
        <f t="shared" si="38"/>
        <v>0</v>
      </c>
      <c r="AQ80" s="141">
        <f t="shared" si="38"/>
        <v>0</v>
      </c>
      <c r="AR80" s="141">
        <f t="shared" si="38"/>
        <v>0</v>
      </c>
      <c r="AS80" s="141">
        <f t="shared" si="38"/>
        <v>0</v>
      </c>
      <c r="AT80" s="141">
        <f t="shared" si="38"/>
        <v>0</v>
      </c>
      <c r="AU80" s="44"/>
      <c r="AV80" s="1"/>
    </row>
    <row r="81" spans="1:48" ht="15">
      <c r="A81" s="150"/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1"/>
    </row>
    <row r="82" spans="1:47" ht="15">
      <c r="A82" s="150"/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221" t="s">
        <v>88</v>
      </c>
      <c r="Z82" s="221"/>
      <c r="AA82" s="123" t="s">
        <v>156</v>
      </c>
      <c r="AB82" s="123" t="s">
        <v>157</v>
      </c>
      <c r="AC82" s="123" t="s">
        <v>158</v>
      </c>
      <c r="AD82" s="123" t="s">
        <v>159</v>
      </c>
      <c r="AE82" s="123" t="s">
        <v>160</v>
      </c>
      <c r="AF82" s="123" t="s">
        <v>161</v>
      </c>
      <c r="AG82" s="123" t="s">
        <v>162</v>
      </c>
      <c r="AH82" s="123" t="s">
        <v>163</v>
      </c>
      <c r="AI82" s="123" t="s">
        <v>164</v>
      </c>
      <c r="AJ82" s="123" t="s">
        <v>165</v>
      </c>
      <c r="AK82" s="123" t="s">
        <v>211</v>
      </c>
      <c r="AL82" s="123" t="s">
        <v>212</v>
      </c>
      <c r="AM82" s="123" t="s">
        <v>213</v>
      </c>
      <c r="AN82" s="123" t="s">
        <v>214</v>
      </c>
      <c r="AO82" s="123" t="s">
        <v>215</v>
      </c>
      <c r="AP82" s="123" t="s">
        <v>216</v>
      </c>
      <c r="AQ82" s="123" t="s">
        <v>217</v>
      </c>
      <c r="AR82" s="123" t="s">
        <v>218</v>
      </c>
      <c r="AS82" s="123" t="s">
        <v>219</v>
      </c>
      <c r="AT82" s="123" t="s">
        <v>220</v>
      </c>
      <c r="AU82" s="123" t="s">
        <v>221</v>
      </c>
    </row>
    <row r="83" spans="1:47" ht="15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220" t="s">
        <v>239</v>
      </c>
      <c r="Z83" s="220"/>
      <c r="AA83" s="204">
        <f>IF(OR($C$19*2&gt;$C$20,$H$19*2&gt;$H$20,$K$19*2&gt;$K$20,$M$19*2&gt;$M$20,$O$19*2&gt;$O$20,$P$19*2&gt;$P$20,$R$19*2&gt;$R$20,$T$19*2&gt;$T$20,$V$19*2&gt;$V$20),C19-C44,0)</f>
        <v>0</v>
      </c>
      <c r="AB83" s="204">
        <f aca="true" t="shared" si="39" ref="AB83:AU83">IF(OR($C$19*2&gt;$C$20,$H$19*2&gt;$H$20,$K$19*2&gt;$K$20,$M$19*2&gt;$M$20,$O$19*2&gt;$O$20,$P$19*2&gt;$P$20,$R$19*2&gt;$R$20,$T$19*2&gt;$T$20,$V$19*2&gt;$V$20),D19-D44,0)</f>
        <v>0</v>
      </c>
      <c r="AC83" s="204">
        <f t="shared" si="39"/>
        <v>0</v>
      </c>
      <c r="AD83" s="204">
        <f t="shared" si="39"/>
        <v>0</v>
      </c>
      <c r="AE83" s="204">
        <f t="shared" si="39"/>
        <v>0</v>
      </c>
      <c r="AF83" s="204">
        <f t="shared" si="39"/>
        <v>0</v>
      </c>
      <c r="AG83" s="204">
        <f t="shared" si="39"/>
        <v>0</v>
      </c>
      <c r="AH83" s="204">
        <f t="shared" si="39"/>
        <v>0</v>
      </c>
      <c r="AI83" s="204">
        <f t="shared" si="39"/>
        <v>0</v>
      </c>
      <c r="AJ83" s="204">
        <f t="shared" si="39"/>
        <v>0</v>
      </c>
      <c r="AK83" s="204">
        <f t="shared" si="39"/>
        <v>0</v>
      </c>
      <c r="AL83" s="204">
        <f t="shared" si="39"/>
        <v>0</v>
      </c>
      <c r="AM83" s="204">
        <f t="shared" si="39"/>
        <v>0</v>
      </c>
      <c r="AN83" s="204">
        <f t="shared" si="39"/>
        <v>0</v>
      </c>
      <c r="AO83" s="204">
        <f t="shared" si="39"/>
        <v>0</v>
      </c>
      <c r="AP83" s="204">
        <f t="shared" si="39"/>
        <v>3.552713678800501E-15</v>
      </c>
      <c r="AQ83" s="204">
        <f t="shared" si="39"/>
        <v>0</v>
      </c>
      <c r="AR83" s="204">
        <f t="shared" si="39"/>
        <v>0</v>
      </c>
      <c r="AS83" s="204">
        <f t="shared" si="39"/>
        <v>0</v>
      </c>
      <c r="AT83" s="204">
        <f t="shared" si="39"/>
        <v>0</v>
      </c>
      <c r="AU83" s="204">
        <f t="shared" si="39"/>
        <v>0</v>
      </c>
    </row>
    <row r="84" spans="1:47" ht="15">
      <c r="A84" s="150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220"/>
      <c r="Z84" s="220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</row>
    <row r="85" spans="1:47" ht="15">
      <c r="A85" s="150"/>
      <c r="B85" s="150"/>
      <c r="C85" s="150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220" t="s">
        <v>240</v>
      </c>
      <c r="Z85" s="220"/>
      <c r="AA85" s="204">
        <f>IF(OR($C$26*2&gt;$C$27,$H$26*2&gt;$H$27,$K$26*2&gt;$K$27,$M$26*2&gt;$M$27,$O$26*2&gt;$O$27,$P$26*2&gt;$P$27,$R$26*2&gt;$R$27,$T$26*2&gt;$T$27,$V$26*2&gt;$V$27),C26-C66,0)</f>
        <v>0</v>
      </c>
      <c r="AB85" s="204">
        <f aca="true" t="shared" si="40" ref="AB85:AU85">IF(OR($C$26*2&gt;$C$27,$H$26*2&gt;$H$27,$K$26*2&gt;$K$27,$M$26*2&gt;$M$27,$O$26*2&gt;$O$27,$P$26*2&gt;$P$27,$R$26*2&gt;$R$27,$T$26*2&gt;$T$27,$V$26*2&gt;$V$27),D26-D66,0)</f>
        <v>0</v>
      </c>
      <c r="AC85" s="204">
        <f t="shared" si="40"/>
        <v>0</v>
      </c>
      <c r="AD85" s="204">
        <f t="shared" si="40"/>
        <v>0</v>
      </c>
      <c r="AE85" s="204">
        <f t="shared" si="40"/>
        <v>0</v>
      </c>
      <c r="AF85" s="204">
        <f t="shared" si="40"/>
        <v>0</v>
      </c>
      <c r="AG85" s="204">
        <f t="shared" si="40"/>
        <v>0</v>
      </c>
      <c r="AH85" s="204">
        <f t="shared" si="40"/>
        <v>0</v>
      </c>
      <c r="AI85" s="204">
        <f t="shared" si="40"/>
        <v>0</v>
      </c>
      <c r="AJ85" s="204">
        <f t="shared" si="40"/>
        <v>0</v>
      </c>
      <c r="AK85" s="204">
        <f t="shared" si="40"/>
        <v>0</v>
      </c>
      <c r="AL85" s="204">
        <f t="shared" si="40"/>
        <v>0</v>
      </c>
      <c r="AM85" s="204">
        <f t="shared" si="40"/>
        <v>0</v>
      </c>
      <c r="AN85" s="204">
        <f t="shared" si="40"/>
        <v>0</v>
      </c>
      <c r="AO85" s="204">
        <f t="shared" si="40"/>
        <v>0</v>
      </c>
      <c r="AP85" s="204">
        <f t="shared" si="40"/>
        <v>0</v>
      </c>
      <c r="AQ85" s="204">
        <f t="shared" si="40"/>
        <v>0</v>
      </c>
      <c r="AR85" s="204">
        <f t="shared" si="40"/>
        <v>0</v>
      </c>
      <c r="AS85" s="204">
        <f t="shared" si="40"/>
        <v>0</v>
      </c>
      <c r="AT85" s="204">
        <f t="shared" si="40"/>
        <v>0</v>
      </c>
      <c r="AU85" s="204">
        <f t="shared" si="40"/>
        <v>0</v>
      </c>
    </row>
    <row r="86" spans="1:47" ht="15">
      <c r="A86" s="150"/>
      <c r="B86" s="150"/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220"/>
      <c r="Z86" s="220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</row>
    <row r="87" spans="1:47" ht="15">
      <c r="A87" s="150"/>
      <c r="B87" s="150"/>
      <c r="C87" s="150"/>
      <c r="D87" s="150"/>
      <c r="E87" s="150"/>
      <c r="F87" s="150"/>
      <c r="G87" s="150"/>
      <c r="H87" s="150"/>
      <c r="I87" s="150"/>
      <c r="J87" s="150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D87" s="150"/>
      <c r="AE87" s="150"/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</row>
    <row r="88" spans="1:47" ht="15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</row>
    <row r="89" spans="1:47" ht="15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  <c r="V89" s="150"/>
      <c r="W89" s="150"/>
      <c r="X89" s="150"/>
      <c r="Y89" s="150"/>
      <c r="Z89" s="150"/>
      <c r="AA89" s="150"/>
      <c r="AB89" s="150"/>
      <c r="AC89" s="150"/>
      <c r="AD89" s="150"/>
      <c r="AE89" s="150"/>
      <c r="AF89" s="150"/>
      <c r="AG89" s="150"/>
      <c r="AH89" s="150"/>
      <c r="AI89" s="150"/>
      <c r="AJ89" s="150"/>
      <c r="AK89" s="150"/>
      <c r="AL89" s="150"/>
      <c r="AM89" s="150"/>
      <c r="AN89" s="150"/>
      <c r="AO89" s="150"/>
      <c r="AP89" s="150"/>
      <c r="AQ89" s="150"/>
      <c r="AR89" s="150"/>
      <c r="AS89" s="150"/>
      <c r="AT89" s="150"/>
      <c r="AU89" s="150"/>
    </row>
    <row r="90" spans="1:47" ht="15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150"/>
      <c r="Y90" s="150"/>
      <c r="Z90" s="150"/>
      <c r="AA90" s="150"/>
      <c r="AB90" s="150"/>
      <c r="AC90" s="150"/>
      <c r="AD90" s="150"/>
      <c r="AE90" s="150"/>
      <c r="AF90" s="150"/>
      <c r="AG90" s="150"/>
      <c r="AH90" s="150"/>
      <c r="AI90" s="150"/>
      <c r="AJ90" s="150"/>
      <c r="AK90" s="150"/>
      <c r="AL90" s="150"/>
      <c r="AM90" s="150"/>
      <c r="AN90" s="150"/>
      <c r="AO90" s="150"/>
      <c r="AP90" s="150"/>
      <c r="AQ90" s="150"/>
      <c r="AR90" s="150"/>
      <c r="AS90" s="150"/>
      <c r="AT90" s="150"/>
      <c r="AU90" s="150"/>
    </row>
    <row r="91" spans="1:47" ht="15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</row>
    <row r="92" spans="1:47" ht="15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</row>
    <row r="93" spans="1:47" ht="15">
      <c r="A93" s="150"/>
      <c r="B93" s="150"/>
      <c r="C93" s="150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</row>
    <row r="94" spans="1:47" ht="15">
      <c r="A94" s="150"/>
      <c r="B94" s="150"/>
      <c r="C94" s="150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</row>
    <row r="95" spans="1:47" ht="15">
      <c r="A95" s="150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</row>
    <row r="96" spans="24:47" ht="15"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</row>
  </sheetData>
  <sheetProtection sheet="1" objects="1" scenarios="1"/>
  <mergeCells count="140">
    <mergeCell ref="AQ83:AQ84"/>
    <mergeCell ref="AR83:AR84"/>
    <mergeCell ref="AS83:AS84"/>
    <mergeCell ref="AT83:AT84"/>
    <mergeCell ref="AU83:AU84"/>
    <mergeCell ref="AK83:AK84"/>
    <mergeCell ref="AL83:AL84"/>
    <mergeCell ref="AM83:AM84"/>
    <mergeCell ref="AN83:AN84"/>
    <mergeCell ref="AO83:AO84"/>
    <mergeCell ref="AP83:AP84"/>
    <mergeCell ref="AE83:AE84"/>
    <mergeCell ref="AF83:AF84"/>
    <mergeCell ref="AG83:AG84"/>
    <mergeCell ref="AH83:AH84"/>
    <mergeCell ref="AI83:AI84"/>
    <mergeCell ref="AJ83:AJ84"/>
    <mergeCell ref="Y82:Z82"/>
    <mergeCell ref="Y83:Z84"/>
    <mergeCell ref="AA83:AA84"/>
    <mergeCell ref="AB83:AB84"/>
    <mergeCell ref="AC83:AC84"/>
    <mergeCell ref="AD83:AD84"/>
    <mergeCell ref="P76:Q76"/>
    <mergeCell ref="S76:T76"/>
    <mergeCell ref="V76:W76"/>
    <mergeCell ref="S78:T78"/>
    <mergeCell ref="V78:W78"/>
    <mergeCell ref="S79:T79"/>
    <mergeCell ref="V79:W79"/>
    <mergeCell ref="S74:T74"/>
    <mergeCell ref="V74:W74"/>
    <mergeCell ref="M75:O75"/>
    <mergeCell ref="P75:Q75"/>
    <mergeCell ref="S75:T75"/>
    <mergeCell ref="V75:W75"/>
    <mergeCell ref="M73:O73"/>
    <mergeCell ref="S73:T73"/>
    <mergeCell ref="V73:W73"/>
    <mergeCell ref="M41:M42"/>
    <mergeCell ref="N41:N42"/>
    <mergeCell ref="P41:Q41"/>
    <mergeCell ref="O40:O42"/>
    <mergeCell ref="P40:S40"/>
    <mergeCell ref="T40:U40"/>
    <mergeCell ref="V41:V42"/>
    <mergeCell ref="Y42:AF42"/>
    <mergeCell ref="V40:W40"/>
    <mergeCell ref="C41:C42"/>
    <mergeCell ref="D41:F41"/>
    <mergeCell ref="G41:G42"/>
    <mergeCell ref="H41:H42"/>
    <mergeCell ref="I41:J41"/>
    <mergeCell ref="R41:S41"/>
    <mergeCell ref="T41:T42"/>
    <mergeCell ref="W41:W42"/>
    <mergeCell ref="A10:A12"/>
    <mergeCell ref="C7:L7"/>
    <mergeCell ref="A40:A42"/>
    <mergeCell ref="B40:B42"/>
    <mergeCell ref="C40:G40"/>
    <mergeCell ref="H40:J40"/>
    <mergeCell ref="K40:L40"/>
    <mergeCell ref="K41:K42"/>
    <mergeCell ref="B10:B12"/>
    <mergeCell ref="A29:W29"/>
    <mergeCell ref="C2:L2"/>
    <mergeCell ref="C3:L3"/>
    <mergeCell ref="C4:L4"/>
    <mergeCell ref="C5:L5"/>
    <mergeCell ref="M31:O31"/>
    <mergeCell ref="C10:G10"/>
    <mergeCell ref="D11:F11"/>
    <mergeCell ref="M10:N10"/>
    <mergeCell ref="C11:C12"/>
    <mergeCell ref="G11:G12"/>
    <mergeCell ref="V10:W10"/>
    <mergeCell ref="T11:T12"/>
    <mergeCell ref="L41:L42"/>
    <mergeCell ref="C38:L38"/>
    <mergeCell ref="N11:N12"/>
    <mergeCell ref="U41:U42"/>
    <mergeCell ref="M40:N40"/>
    <mergeCell ref="K11:K12"/>
    <mergeCell ref="L11:L12"/>
    <mergeCell ref="M33:O33"/>
    <mergeCell ref="I11:J11"/>
    <mergeCell ref="H10:J10"/>
    <mergeCell ref="U11:U12"/>
    <mergeCell ref="S31:T31"/>
    <mergeCell ref="M11:M12"/>
    <mergeCell ref="H11:H12"/>
    <mergeCell ref="K10:L10"/>
    <mergeCell ref="S32:T32"/>
    <mergeCell ref="S34:T34"/>
    <mergeCell ref="S33:T33"/>
    <mergeCell ref="P34:Q34"/>
    <mergeCell ref="V34:W34"/>
    <mergeCell ref="V31:W31"/>
    <mergeCell ref="P33:Q33"/>
    <mergeCell ref="S36:T36"/>
    <mergeCell ref="S37:T37"/>
    <mergeCell ref="Y12:AF12"/>
    <mergeCell ref="W11:W12"/>
    <mergeCell ref="O10:O12"/>
    <mergeCell ref="P11:Q11"/>
    <mergeCell ref="R11:S11"/>
    <mergeCell ref="P10:S10"/>
    <mergeCell ref="T10:U10"/>
    <mergeCell ref="V33:W33"/>
    <mergeCell ref="AK85:AK86"/>
    <mergeCell ref="V11:V12"/>
    <mergeCell ref="AA85:AA86"/>
    <mergeCell ref="AB85:AB86"/>
    <mergeCell ref="AC85:AC86"/>
    <mergeCell ref="AD85:AD86"/>
    <mergeCell ref="AE85:AE86"/>
    <mergeCell ref="V32:W32"/>
    <mergeCell ref="V36:W36"/>
    <mergeCell ref="V37:W37"/>
    <mergeCell ref="AB38:AD38"/>
    <mergeCell ref="Y38:AA38"/>
    <mergeCell ref="Y39:AA40"/>
    <mergeCell ref="AB39:AD40"/>
    <mergeCell ref="AM85:AM86"/>
    <mergeCell ref="AF85:AF86"/>
    <mergeCell ref="AG85:AG86"/>
    <mergeCell ref="AH85:AH86"/>
    <mergeCell ref="AI85:AI86"/>
    <mergeCell ref="AJ85:AJ86"/>
    <mergeCell ref="AN85:AN86"/>
    <mergeCell ref="AL85:AL86"/>
    <mergeCell ref="AS85:AS86"/>
    <mergeCell ref="AT85:AT86"/>
    <mergeCell ref="AU85:AU86"/>
    <mergeCell ref="Y85:Z86"/>
    <mergeCell ref="AO85:AO86"/>
    <mergeCell ref="AP85:AP86"/>
    <mergeCell ref="AQ85:AQ86"/>
    <mergeCell ref="AR85:AR86"/>
  </mergeCells>
  <conditionalFormatting sqref="Y82:AU82 Y83:Z86">
    <cfRule type="expression" priority="3" dxfId="5" stopIfTrue="1">
      <formula>"НЕ(ИЛИ($C$23*2&gt;$C$24;$G$23*2&gt;$G$24;$K$23*2&gt;$K$24))"</formula>
    </cfRule>
  </conditionalFormatting>
  <conditionalFormatting sqref="AB38:AD40">
    <cfRule type="expression" priority="1" dxfId="6" stopIfTrue="1">
      <formula>$AB38="Расшифровка не требуется"</formula>
    </cfRule>
  </conditionalFormatting>
  <dataValidations count="1">
    <dataValidation allowBlank="1" prompt="Выберите год" errorTitle="ОШИБКА!" error="Воспользуйтесь выпадающим списком" sqref="G8"/>
  </dataValidations>
  <printOptions horizontalCentered="1" verticalCentered="1"/>
  <pageMargins left="0.15748031496062992" right="0.15748031496062992" top="0.2755905511811024" bottom="0.2755905511811024" header="0.15748031496062992" footer="0.15748031496062992"/>
  <pageSetup horizontalDpi="600" verticalDpi="600" orientation="landscape" pageOrder="overThenDown" paperSize="9" scale="58" r:id="rId1"/>
  <headerFooter>
    <oddFooter>&amp;C&amp;P</oddFooter>
  </headerFooter>
  <rowBreaks count="1" manualBreakCount="1">
    <brk id="3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140625" style="0" customWidth="1"/>
  </cols>
  <sheetData>
    <row r="1" ht="15">
      <c r="A1" s="153" t="s">
        <v>263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20.28125" style="20" customWidth="1"/>
    <col min="2" max="2" width="13.28125" style="20" customWidth="1"/>
    <col min="3" max="18" width="8.57421875" style="20" customWidth="1"/>
    <col min="19" max="16384" width="9.140625" style="20" customWidth="1"/>
  </cols>
  <sheetData>
    <row r="1" spans="1:18" ht="27" customHeight="1">
      <c r="A1" s="238" t="s">
        <v>5</v>
      </c>
      <c r="B1" s="19" t="s">
        <v>6</v>
      </c>
      <c r="C1" s="238" t="s">
        <v>7</v>
      </c>
      <c r="D1" s="238"/>
      <c r="E1" s="238" t="s">
        <v>8</v>
      </c>
      <c r="F1" s="238"/>
      <c r="G1" s="238" t="s">
        <v>9</v>
      </c>
      <c r="H1" s="238"/>
      <c r="I1" s="238" t="s">
        <v>10</v>
      </c>
      <c r="J1" s="238"/>
      <c r="K1" s="238" t="s">
        <v>11</v>
      </c>
      <c r="L1" s="238"/>
      <c r="M1" s="238" t="s">
        <v>12</v>
      </c>
      <c r="N1" s="238"/>
      <c r="O1" s="238" t="s">
        <v>13</v>
      </c>
      <c r="P1" s="238"/>
      <c r="Q1" s="238" t="s">
        <v>14</v>
      </c>
      <c r="R1" s="238"/>
    </row>
    <row r="2" spans="1:18" ht="12.75">
      <c r="A2" s="238"/>
      <c r="B2" s="19" t="s">
        <v>15</v>
      </c>
      <c r="C2" s="19" t="s">
        <v>16</v>
      </c>
      <c r="D2" s="19" t="s">
        <v>17</v>
      </c>
      <c r="E2" s="19" t="s">
        <v>16</v>
      </c>
      <c r="F2" s="19" t="s">
        <v>17</v>
      </c>
      <c r="G2" s="19" t="s">
        <v>16</v>
      </c>
      <c r="H2" s="19" t="s">
        <v>17</v>
      </c>
      <c r="I2" s="19" t="s">
        <v>16</v>
      </c>
      <c r="J2" s="19" t="s">
        <v>17</v>
      </c>
      <c r="K2" s="19" t="s">
        <v>16</v>
      </c>
      <c r="L2" s="19" t="s">
        <v>17</v>
      </c>
      <c r="M2" s="19" t="s">
        <v>16</v>
      </c>
      <c r="N2" s="19" t="s">
        <v>17</v>
      </c>
      <c r="O2" s="19" t="s">
        <v>16</v>
      </c>
      <c r="P2" s="19" t="s">
        <v>17</v>
      </c>
      <c r="Q2" s="19" t="s">
        <v>16</v>
      </c>
      <c r="R2" s="19" t="s">
        <v>17</v>
      </c>
    </row>
    <row r="3" spans="1:14" ht="12.75">
      <c r="A3" s="21" t="s">
        <v>124</v>
      </c>
      <c r="B3" s="22">
        <v>1</v>
      </c>
      <c r="E3" s="20">
        <v>7</v>
      </c>
      <c r="F3" s="20">
        <v>2</v>
      </c>
      <c r="I3" s="20">
        <v>1</v>
      </c>
      <c r="J3" s="20">
        <v>3</v>
      </c>
      <c r="K3" s="20">
        <v>9</v>
      </c>
      <c r="L3" s="20">
        <v>2</v>
      </c>
      <c r="M3" s="20">
        <v>1</v>
      </c>
      <c r="N3" s="20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F47" sqref="F47"/>
      <selection pane="topRight" activeCell="F47" sqref="F47"/>
      <selection pane="bottomLeft" activeCell="F47" sqref="F47"/>
      <selection pane="bottomRight" activeCell="L15" sqref="L15"/>
    </sheetView>
  </sheetViews>
  <sheetFormatPr defaultColWidth="9.140625" defaultRowHeight="15"/>
  <cols>
    <col min="1" max="1" width="9.421875" style="8" customWidth="1"/>
    <col min="2" max="2" width="26.00390625" style="8" customWidth="1"/>
    <col min="3" max="3" width="14.57421875" style="8" customWidth="1"/>
    <col min="4" max="4" width="9.7109375" style="9" customWidth="1"/>
    <col min="5" max="5" width="3.421875" style="10" customWidth="1"/>
    <col min="6" max="10" width="3.00390625" style="10" customWidth="1"/>
    <col min="11" max="11" width="4.00390625" style="10" customWidth="1"/>
    <col min="12" max="12" width="3.140625" style="10" customWidth="1"/>
    <col min="13" max="13" width="3.00390625" style="10" customWidth="1"/>
    <col min="14" max="14" width="2.7109375" style="10" customWidth="1"/>
    <col min="15" max="16" width="4.00390625" style="10" bestFit="1" customWidth="1"/>
    <col min="17" max="18" width="3.00390625" style="10" customWidth="1"/>
    <col min="19" max="19" width="2.7109375" style="10" customWidth="1"/>
    <col min="20" max="20" width="4.00390625" style="10" customWidth="1"/>
    <col min="21" max="21" width="4.00390625" style="10" bestFit="1" customWidth="1"/>
    <col min="22" max="22" width="3.00390625" style="10" customWidth="1"/>
    <col min="23" max="23" width="4.00390625" style="10" customWidth="1"/>
    <col min="24" max="24" width="4.00390625" style="10" bestFit="1" customWidth="1"/>
    <col min="25" max="25" width="4.00390625" style="10" customWidth="1"/>
    <col min="26" max="26" width="4.00390625" style="10" bestFit="1" customWidth="1"/>
    <col min="27" max="27" width="3.00390625" style="10" customWidth="1"/>
    <col min="28" max="28" width="4.00390625" style="10" customWidth="1"/>
    <col min="29" max="29" width="4.00390625" style="10" bestFit="1" customWidth="1"/>
    <col min="30" max="30" width="4.00390625" style="10" customWidth="1"/>
    <col min="31" max="31" width="4.00390625" style="10" bestFit="1" customWidth="1"/>
    <col min="32" max="32" width="2.57421875" style="10" customWidth="1"/>
    <col min="33" max="33" width="4.00390625" style="10" customWidth="1"/>
    <col min="34" max="34" width="4.00390625" style="10" bestFit="1" customWidth="1"/>
    <col min="35" max="35" width="4.00390625" style="10" customWidth="1"/>
    <col min="36" max="36" width="4.00390625" style="10" bestFit="1" customWidth="1"/>
    <col min="37" max="37" width="2.57421875" style="10" customWidth="1"/>
    <col min="38" max="38" width="4.00390625" style="10" customWidth="1"/>
    <col min="39" max="39" width="4.00390625" style="10" bestFit="1" customWidth="1"/>
    <col min="40" max="40" width="4.00390625" style="10" customWidth="1"/>
    <col min="41" max="41" width="4.00390625" style="10" bestFit="1" customWidth="1"/>
    <col min="42" max="42" width="2.7109375" style="10" customWidth="1"/>
    <col min="43" max="43" width="3.8515625" style="10" customWidth="1"/>
    <col min="44" max="44" width="4.00390625" style="10" bestFit="1" customWidth="1"/>
    <col min="45" max="45" width="4.00390625" style="10" customWidth="1"/>
    <col min="46" max="46" width="4.00390625" style="10" bestFit="1" customWidth="1"/>
    <col min="47" max="47" width="3.140625" style="10" customWidth="1"/>
    <col min="48" max="48" width="4.00390625" style="10" customWidth="1"/>
    <col min="49" max="49" width="4.00390625" style="10" bestFit="1" customWidth="1"/>
    <col min="50" max="50" width="4.00390625" style="10" customWidth="1"/>
    <col min="51" max="51" width="4.00390625" style="10" bestFit="1" customWidth="1"/>
    <col min="52" max="52" width="2.8515625" style="10" customWidth="1"/>
    <col min="53" max="53" width="4.00390625" style="10" customWidth="1"/>
    <col min="54" max="54" width="2.00390625" style="10" customWidth="1"/>
    <col min="55" max="55" width="4.00390625" style="10" customWidth="1"/>
    <col min="56" max="56" width="2.28125" style="10" bestFit="1" customWidth="1"/>
    <col min="57" max="57" width="2.00390625" style="10" customWidth="1"/>
    <col min="58" max="58" width="4.00390625" style="10" customWidth="1"/>
    <col min="59" max="59" width="2.00390625" style="10" customWidth="1"/>
    <col min="60" max="60" width="4.00390625" style="10" customWidth="1"/>
    <col min="61" max="61" width="2.28125" style="10" bestFit="1" customWidth="1"/>
    <col min="62" max="62" width="2.00390625" style="10" customWidth="1"/>
    <col min="63" max="63" width="4.00390625" style="10" customWidth="1"/>
    <col min="64" max="64" width="2.00390625" style="10" customWidth="1"/>
    <col min="65" max="65" width="4.00390625" style="10" customWidth="1"/>
    <col min="66" max="66" width="2.28125" style="10" bestFit="1" customWidth="1"/>
    <col min="67" max="67" width="2.00390625" style="10" customWidth="1"/>
    <col min="68" max="68" width="4.00390625" style="10" customWidth="1"/>
    <col min="69" max="69" width="2.00390625" style="10" customWidth="1"/>
    <col min="70" max="70" width="4.00390625" style="10" customWidth="1"/>
    <col min="71" max="72" width="2.00390625" style="10" customWidth="1"/>
    <col min="73" max="73" width="4.00390625" style="10" customWidth="1"/>
    <col min="74" max="74" width="2.00390625" style="10" customWidth="1"/>
    <col min="75" max="75" width="4.00390625" style="10" customWidth="1"/>
    <col min="76" max="77" width="2.00390625" style="10" customWidth="1"/>
    <col min="78" max="78" width="4.00390625" style="10" customWidth="1"/>
    <col min="79" max="79" width="2.00390625" style="10" customWidth="1"/>
    <col min="80" max="80" width="4.00390625" style="10" customWidth="1"/>
    <col min="81" max="81" width="2.00390625" style="10" customWidth="1"/>
    <col min="82" max="16384" width="9.140625" style="10" customWidth="1"/>
  </cols>
  <sheetData>
    <row r="1" spans="1:81" s="7" customFormat="1" ht="51.75" customHeight="1">
      <c r="A1" s="4" t="s">
        <v>18</v>
      </c>
      <c r="B1" s="4" t="s">
        <v>19</v>
      </c>
      <c r="C1" s="4" t="s">
        <v>20</v>
      </c>
      <c r="D1" s="5" t="s">
        <v>31</v>
      </c>
      <c r="E1" s="239" t="s">
        <v>21</v>
      </c>
      <c r="F1" s="239"/>
      <c r="G1" s="239" t="s">
        <v>22</v>
      </c>
      <c r="H1" s="239"/>
      <c r="I1" s="239" t="s">
        <v>23</v>
      </c>
      <c r="J1" s="239"/>
      <c r="K1" s="6" t="s">
        <v>24</v>
      </c>
      <c r="L1" s="6" t="s">
        <v>25</v>
      </c>
      <c r="M1" s="7" t="s">
        <v>26</v>
      </c>
      <c r="N1" s="7" t="s">
        <v>27</v>
      </c>
      <c r="O1" s="7" t="s">
        <v>26</v>
      </c>
      <c r="P1" s="7" t="s">
        <v>27</v>
      </c>
      <c r="Q1" s="6" t="s">
        <v>25</v>
      </c>
      <c r="R1" s="7" t="s">
        <v>27</v>
      </c>
      <c r="S1" s="7" t="s">
        <v>26</v>
      </c>
      <c r="T1" s="7" t="s">
        <v>28</v>
      </c>
      <c r="U1" s="7" t="s">
        <v>26</v>
      </c>
      <c r="V1" s="6" t="s">
        <v>25</v>
      </c>
      <c r="W1" s="7" t="s">
        <v>27</v>
      </c>
      <c r="X1" s="7" t="s">
        <v>26</v>
      </c>
      <c r="Y1" s="7" t="s">
        <v>28</v>
      </c>
      <c r="Z1" s="7" t="s">
        <v>26</v>
      </c>
      <c r="AA1" s="6" t="s">
        <v>25</v>
      </c>
      <c r="AB1" s="7" t="s">
        <v>27</v>
      </c>
      <c r="AC1" s="7" t="s">
        <v>26</v>
      </c>
      <c r="AD1" s="7" t="s">
        <v>28</v>
      </c>
      <c r="AE1" s="7" t="s">
        <v>26</v>
      </c>
      <c r="AF1" s="6" t="s">
        <v>25</v>
      </c>
      <c r="AG1" s="7" t="s">
        <v>27</v>
      </c>
      <c r="AH1" s="7" t="s">
        <v>26</v>
      </c>
      <c r="AI1" s="7" t="s">
        <v>28</v>
      </c>
      <c r="AJ1" s="7" t="s">
        <v>26</v>
      </c>
      <c r="AK1" s="6" t="s">
        <v>25</v>
      </c>
      <c r="AL1" s="7" t="s">
        <v>27</v>
      </c>
      <c r="AM1" s="7" t="s">
        <v>26</v>
      </c>
      <c r="AN1" s="7" t="s">
        <v>28</v>
      </c>
      <c r="AO1" s="7" t="s">
        <v>26</v>
      </c>
      <c r="AP1" s="6" t="s">
        <v>25</v>
      </c>
      <c r="AQ1" s="7" t="s">
        <v>27</v>
      </c>
      <c r="AR1" s="7" t="s">
        <v>26</v>
      </c>
      <c r="AS1" s="7" t="s">
        <v>28</v>
      </c>
      <c r="AT1" s="7" t="s">
        <v>26</v>
      </c>
      <c r="AU1" s="6" t="s">
        <v>25</v>
      </c>
      <c r="AV1" s="7" t="s">
        <v>27</v>
      </c>
      <c r="AW1" s="7" t="s">
        <v>26</v>
      </c>
      <c r="AX1" s="7" t="s">
        <v>28</v>
      </c>
      <c r="AY1" s="7" t="s">
        <v>26</v>
      </c>
      <c r="AZ1" s="6" t="s">
        <v>25</v>
      </c>
      <c r="BA1" s="7" t="s">
        <v>27</v>
      </c>
      <c r="BB1" s="7" t="s">
        <v>26</v>
      </c>
      <c r="BC1" s="7" t="s">
        <v>28</v>
      </c>
      <c r="BD1" s="7" t="s">
        <v>26</v>
      </c>
      <c r="BE1" s="6" t="s">
        <v>25</v>
      </c>
      <c r="BF1" s="7" t="s">
        <v>27</v>
      </c>
      <c r="BG1" s="7" t="s">
        <v>26</v>
      </c>
      <c r="BH1" s="7" t="s">
        <v>28</v>
      </c>
      <c r="BI1" s="7" t="s">
        <v>26</v>
      </c>
      <c r="BJ1" s="6" t="s">
        <v>25</v>
      </c>
      <c r="BK1" s="7" t="s">
        <v>27</v>
      </c>
      <c r="BL1" s="7" t="s">
        <v>26</v>
      </c>
      <c r="BM1" s="7" t="s">
        <v>28</v>
      </c>
      <c r="BN1" s="7" t="s">
        <v>26</v>
      </c>
      <c r="BO1" s="6" t="s">
        <v>25</v>
      </c>
      <c r="BP1" s="7" t="s">
        <v>27</v>
      </c>
      <c r="BQ1" s="7" t="s">
        <v>26</v>
      </c>
      <c r="BR1" s="7" t="s">
        <v>28</v>
      </c>
      <c r="BS1" s="7" t="s">
        <v>26</v>
      </c>
      <c r="BT1" s="6" t="s">
        <v>25</v>
      </c>
      <c r="BU1" s="7" t="s">
        <v>27</v>
      </c>
      <c r="BV1" s="7" t="s">
        <v>26</v>
      </c>
      <c r="BW1" s="7" t="s">
        <v>28</v>
      </c>
      <c r="BX1" s="7" t="s">
        <v>26</v>
      </c>
      <c r="BY1" s="6" t="s">
        <v>25</v>
      </c>
      <c r="BZ1" s="7" t="s">
        <v>27</v>
      </c>
      <c r="CA1" s="7" t="s">
        <v>26</v>
      </c>
      <c r="CB1" s="7" t="s">
        <v>28</v>
      </c>
      <c r="CC1" s="7" t="s">
        <v>26</v>
      </c>
    </row>
    <row r="2" spans="1:16" ht="12">
      <c r="A2" s="18" t="s">
        <v>147</v>
      </c>
      <c r="B2" s="18" t="s">
        <v>124</v>
      </c>
      <c r="C2" s="18" t="s">
        <v>124</v>
      </c>
      <c r="D2" s="9">
        <v>7</v>
      </c>
      <c r="E2" s="10">
        <v>3</v>
      </c>
      <c r="F2" s="10">
        <v>1</v>
      </c>
      <c r="G2" s="10">
        <v>1</v>
      </c>
      <c r="H2" s="10">
        <v>1</v>
      </c>
      <c r="K2" s="10">
        <v>1</v>
      </c>
      <c r="L2" s="10">
        <v>1</v>
      </c>
      <c r="M2" s="10">
        <v>3</v>
      </c>
      <c r="N2" s="10">
        <v>18</v>
      </c>
      <c r="O2" s="10">
        <v>11</v>
      </c>
      <c r="P2" s="10">
        <v>28</v>
      </c>
    </row>
    <row r="3" spans="1:16" ht="12">
      <c r="A3" s="18" t="s">
        <v>148</v>
      </c>
      <c r="B3" s="18" t="s">
        <v>125</v>
      </c>
      <c r="C3" s="18" t="s">
        <v>125</v>
      </c>
      <c r="D3" s="9">
        <v>7</v>
      </c>
      <c r="E3" s="10">
        <v>3</v>
      </c>
      <c r="F3" s="10">
        <v>1</v>
      </c>
      <c r="G3" s="10">
        <v>1</v>
      </c>
      <c r="H3" s="10">
        <v>1</v>
      </c>
      <c r="K3" s="10">
        <v>1</v>
      </c>
      <c r="L3" s="10">
        <v>1</v>
      </c>
      <c r="M3" s="10">
        <v>3</v>
      </c>
      <c r="N3" s="10">
        <v>13</v>
      </c>
      <c r="O3" s="10">
        <v>13</v>
      </c>
      <c r="P3" s="10">
        <v>24</v>
      </c>
    </row>
    <row r="4" spans="1:16" ht="12">
      <c r="A4" s="18" t="s">
        <v>151</v>
      </c>
      <c r="B4" s="18" t="s">
        <v>152</v>
      </c>
      <c r="C4" s="18" t="s">
        <v>152</v>
      </c>
      <c r="D4" s="9">
        <v>7</v>
      </c>
      <c r="E4" s="10">
        <v>3</v>
      </c>
      <c r="F4" s="10">
        <v>1</v>
      </c>
      <c r="G4" s="10">
        <v>1</v>
      </c>
      <c r="H4" s="10">
        <v>1</v>
      </c>
      <c r="K4" s="10">
        <v>1</v>
      </c>
      <c r="L4" s="10">
        <v>1</v>
      </c>
      <c r="M4" s="10">
        <v>3</v>
      </c>
      <c r="N4" s="10">
        <v>14</v>
      </c>
      <c r="O4" s="10">
        <v>12</v>
      </c>
      <c r="P4" s="10">
        <v>24</v>
      </c>
    </row>
    <row r="5" spans="1:16" ht="12">
      <c r="A5" s="18" t="s">
        <v>253</v>
      </c>
      <c r="B5" s="18" t="s">
        <v>254</v>
      </c>
      <c r="C5" s="18" t="s">
        <v>254</v>
      </c>
      <c r="D5" s="9">
        <v>7</v>
      </c>
      <c r="E5" s="10">
        <v>3</v>
      </c>
      <c r="F5" s="10">
        <v>1</v>
      </c>
      <c r="G5" s="10">
        <v>1</v>
      </c>
      <c r="H5" s="10">
        <v>1</v>
      </c>
      <c r="K5" s="10">
        <v>1</v>
      </c>
      <c r="L5" s="10">
        <v>1</v>
      </c>
      <c r="M5" s="10">
        <v>3</v>
      </c>
      <c r="N5" s="10">
        <v>14</v>
      </c>
      <c r="O5" s="10">
        <v>23</v>
      </c>
      <c r="P5" s="10">
        <v>27</v>
      </c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4" bestFit="1" customWidth="1"/>
    <col min="2" max="3" width="26.140625" style="14" bestFit="1" customWidth="1"/>
    <col min="4" max="4" width="27.140625" style="12" bestFit="1" customWidth="1"/>
    <col min="5" max="6" width="26.140625" style="12" bestFit="1" customWidth="1"/>
    <col min="7" max="16384" width="9.140625" style="12" customWidth="1"/>
  </cols>
  <sheetData>
    <row r="1" spans="1:3" ht="12.75">
      <c r="A1" s="11">
        <f>COUNTIF(A3:A1000,"*Ошибка*")</f>
        <v>0</v>
      </c>
      <c r="B1" s="11">
        <f>COUNTIF(B3:B1000,"*Ошибка*")</f>
        <v>0</v>
      </c>
      <c r="C1" s="11">
        <f>COUNTIF(C3:C1000,"*Ошибка*")</f>
        <v>0</v>
      </c>
    </row>
    <row r="2" spans="1:6" ht="12.75">
      <c r="A2" s="13"/>
      <c r="B2" s="13"/>
      <c r="C2" s="13"/>
      <c r="D2" s="13"/>
      <c r="E2" s="13"/>
      <c r="F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F47" sqref="F47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2" width="26.140625" style="12" bestFit="1" customWidth="1"/>
    <col min="3" max="16384" width="9.140625" style="12" customWidth="1"/>
  </cols>
  <sheetData>
    <row r="2" spans="1:2" ht="12.75">
      <c r="A2" s="13"/>
      <c r="B2" s="1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Пользователь</cp:lastModifiedBy>
  <cp:lastPrinted>2021-01-25T07:58:10Z</cp:lastPrinted>
  <dcterms:created xsi:type="dcterms:W3CDTF">2008-04-04T09:40:16Z</dcterms:created>
  <dcterms:modified xsi:type="dcterms:W3CDTF">2021-01-25T08:00:02Z</dcterms:modified>
  <cp:category/>
  <cp:version/>
  <cp:contentType/>
  <cp:contentStatus/>
</cp:coreProperties>
</file>