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76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<sst xmlns="http://schemas.openxmlformats.org/spreadsheetml/2006/main" count="361" uniqueCount="187">
  <si>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</si>
  <si>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</si>
  <si>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</si>
  <si>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</si>
  <si>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</si>
  <si>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</si>
  <si>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</si>
  <si>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</si>
  <si>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</si>
  <si>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</si>
  <si>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</si>
  <si>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</si>
  <si>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</si>
  <si>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</si>
  <si>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</si>
  <si>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</si>
  <si>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</si>
  <si>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</si>
  <si>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</si>
  <si>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</si>
  <si>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</si>
  <si>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</si>
  <si>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</si>
  <si>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</si>
  <si>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</si>
  <si>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</si>
  <si>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</si>
  <si>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</si>
  <si>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</si>
  <si>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</si>
  <si>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</si>
  <si>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</si>
  <si>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</si>
  <si>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</si>
  <si>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</si>
  <si>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</si>
  <si>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</si>
  <si>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</si>
  <si>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</si>
  <si>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</si>
  <si>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</si>
  <si>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</si>
  <si>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</si>
  <si>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</si>
  <si>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</si>
  <si>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</si>
  <si>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</si>
  <si>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</si>
  <si>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</si>
  <si>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</si>
  <si>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</si>
  <si>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</si>
  <si>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</si>
  <si>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</si>
  <si>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</si>
  <si>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</si>
  <si>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</si>
  <si>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</si>
  <si>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</si>
  <si>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</si>
  <si>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</si>
  <si>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</si>
  <si>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</si>
  <si>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</si>
  <si>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</si>
  <si>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</si>
  <si>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</si>
  <si>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</si>
  <si>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</si>
  <si>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</si>
  <si>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</si>
  <si>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</si>
  <si>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</si>
  <si>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</si>
  <si>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</si>
  <si>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</si>
  <si>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</si>
  <si>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</si>
  <si>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</si>
  <si>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</si>
  <si>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</si>
  <si>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</si>
  <si>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</si>
  <si>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</si>
  <si>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</si>
  <si>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</si>
  <si>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</si>
  <si>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</si>
  <si>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</si>
  <si>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</si>
  <si>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</si>
  <si>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</si>
  <si>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</si>
  <si>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</si>
  <si>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</si>
  <si>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</si>
  <si>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</si>
  <si>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</si>
  <si>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</si>
  <si>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</si>
  <si>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</si>
  <si>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</si>
  <si>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</si>
  <si>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</si>
  <si>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</si>
  <si>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</si>
  <si>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</si>
  <si>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</si>
  <si>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</si>
  <si>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</si>
  <si>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</si>
  <si>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</si>
  <si>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</si>
  <si>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</si>
  <si>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</si>
  <si>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</si>
  <si>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</si>
  <si>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</si>
  <si>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</si>
  <si>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</si>
  <si>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</si>
  <si>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</si>
  <si>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</si>
  <si>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</si>
  <si>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</si>
  <si>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</si>
  <si>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</si>
  <si>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</si>
  <si>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</si>
  <si>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</si>
  <si>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</si>
  <si>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</si>
  <si>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</si>
  <si>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</si>
  <si>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</si>
  <si>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</si>
  <si>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</si>
  <si>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</si>
  <si>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</si>
  <si>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</si>
  <si>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</si>
  <si>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</si>
  <si>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</si>
  <si>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</si>
  <si>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</si>
  <si>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</si>
  <si>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</si>
  <si>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</si>
  <si>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</si>
  <si>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</si>
  <si>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</si>
  <si>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</si>
  <si>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</si>
  <si>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</si>
  <si>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</si>
  <si>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</si>
  <si>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</si>
  <si>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</si>
  <si>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</si>
  <si>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</si>
  <si>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</si>
  <si>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</si>
  <si>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</si>
  <si>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</si>
  <si>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</si>
  <si>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</si>
  <si>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</si>
  <si>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</si>
  <si>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</si>
  <si>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</si>
  <si>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</si>
  <si>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</si>
  <si>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</si>
  <si>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Отвод лесосек для проведения выборочных рубок</t>
  </si>
  <si>
    <t>адрес
назв.
УЛ
(c/r)</t>
  </si>
  <si>
    <t xml:space="preserve"> в том числе:
      в рамках проведения
      санитарно-оздоровительных
      мероприятий</t>
  </si>
  <si>
    <t>v2022</t>
  </si>
  <si>
    <t>Липецкая обл. Управление ЛХ</t>
  </si>
  <si>
    <t>030</t>
  </si>
  <si>
    <t>Чаплыгинское</t>
  </si>
  <si>
    <t>03009</t>
  </si>
  <si>
    <t>2 квартал</t>
  </si>
  <si>
    <t>Морозов А.И.</t>
  </si>
  <si>
    <t>Саввина Е.А.</t>
  </si>
  <si>
    <t>84747523079</t>
  </si>
  <si>
    <t>07.07.2022 г</t>
  </si>
  <si>
    <t>инженер по лесопользованию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</si>
</sst>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_(* #,##0_);_(* \(#,##0\);_(* &quot;-&quot;_);_(@_)"/>
    <numFmt numFmtId="171" formatCode="_(* #,##0.00_);_(* \(#,##0.00\);_(* &quot;-&quot;??_);_(@_)"/>
    <numFmt numFmtId="172" formatCode="#,##0.0"/>
    <numFmt numFmtId="173" formatCode="0.000"/>
    <numFmt numFmtId="174" formatCode="#,##0.000_ ;[Red]\-#,##0.0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0" borderId="0" xfId="58">
      <alignment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center"/>
      <protection/>
    </xf>
    <xf numFmtId="49" fontId="23" fillId="33" borderId="10" xfId="53" applyNumberFormat="1" applyFont="1" applyFill="1" applyBorder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ill="1" applyAlignment="1">
      <alignment horizontal="center" vertical="top" wrapText="1"/>
      <protection/>
    </xf>
    <xf numFmtId="0" fontId="2" fillId="33" borderId="0" xfId="54" applyFill="1" applyAlignment="1">
      <alignment horizontal="center" vertical="top"/>
      <protection/>
    </xf>
    <xf numFmtId="0" fontId="2" fillId="33" borderId="0" xfId="54" applyFill="1">
      <alignment/>
      <protection/>
    </xf>
    <xf numFmtId="0" fontId="14" fillId="33" borderId="0" xfId="54" applyFont="1" applyFill="1" applyAlignment="1">
      <alignment horizontal="center" readingOrder="2"/>
      <protection/>
    </xf>
    <xf numFmtId="0" fontId="2" fillId="33" borderId="0" xfId="53" applyFill="1" applyProtection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>
      <alignment/>
      <protection/>
    </xf>
    <xf numFmtId="0" fontId="12" fillId="33" borderId="0" xfId="53" applyFont="1" applyFill="1" applyBorder="1" applyAlignment="1">
      <alignment wrapText="1"/>
      <protection/>
    </xf>
    <xf numFmtId="0" fontId="12" fillId="33" borderId="0" xfId="53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11" fillId="33" borderId="0" xfId="54" applyFont="1" applyFill="1" applyBorder="1" applyAlignment="1" applyProtection="1">
      <alignment horizontal="center" vertical="top" wrapText="1"/>
      <protection/>
    </xf>
    <xf numFmtId="0" fontId="8" fillId="33" borderId="0" xfId="54" applyFont="1" applyFill="1" applyBorder="1" applyAlignment="1">
      <alignment horizontal="left" wrapText="1"/>
      <protection/>
    </xf>
    <xf numFmtId="0" fontId="2" fillId="33" borderId="0" xfId="54" applyFill="1" applyProtection="1">
      <alignment/>
      <protection/>
    </xf>
    <xf numFmtId="0" fontId="2" fillId="33" borderId="0" xfId="54" applyFont="1" applyFill="1" applyProtection="1">
      <alignment/>
      <protection/>
    </xf>
    <xf numFmtId="0" fontId="6" fillId="33" borderId="0" xfId="53" applyNumberFormat="1" applyFont="1" applyFill="1" applyBorder="1" applyAlignment="1" applyProtection="1">
      <alignment wrapText="1"/>
      <protection/>
    </xf>
    <xf numFmtId="0" fontId="2" fillId="33" borderId="0" xfId="53" applyFont="1" applyFill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ill="1" applyBorder="1">
      <alignment/>
      <protection/>
    </xf>
    <xf numFmtId="0" fontId="11" fillId="33" borderId="0" xfId="53" applyFont="1" applyFill="1" applyBorder="1" applyAlignment="1" applyProtection="1">
      <alignment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11" fillId="33" borderId="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68" fontId="7" fillId="33" borderId="10" xfId="53" applyNumberFormat="1" applyFont="1" applyFill="1" applyBorder="1" applyAlignment="1" applyProtection="1">
      <alignment horizontal="center" vertical="center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168" fontId="5" fillId="34" borderId="10" xfId="53" applyNumberFormat="1" applyFont="1" applyFill="1" applyBorder="1">
      <alignment/>
      <protection/>
    </xf>
    <xf numFmtId="0" fontId="17" fillId="33" borderId="10" xfId="53" applyFont="1" applyFill="1" applyBorder="1" applyAlignment="1">
      <alignment horizontal="left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3" fontId="29" fillId="33" borderId="0" xfId="53" applyNumberFormat="1" applyFont="1" applyFill="1" applyBorder="1" applyAlignment="1">
      <alignment/>
      <protection/>
    </xf>
    <xf numFmtId="172" fontId="29" fillId="33" borderId="0" xfId="53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left" wrapText="1"/>
      <protection/>
    </xf>
    <xf numFmtId="3" fontId="7" fillId="33" borderId="0" xfId="53" applyNumberFormat="1" applyFont="1" applyFill="1" applyBorder="1" applyAlignment="1" applyProtection="1">
      <alignment/>
      <protection/>
    </xf>
    <xf numFmtId="172" fontId="7" fillId="33" borderId="0" xfId="53" applyNumberFormat="1" applyFont="1" applyFill="1" applyBorder="1" applyAlignment="1" applyProtection="1">
      <alignment/>
      <protection/>
    </xf>
    <xf numFmtId="168" fontId="7" fillId="33" borderId="0" xfId="53" applyNumberFormat="1" applyFont="1" applyFill="1" applyBorder="1" applyAlignment="1" applyProtection="1">
      <alignment horizontal="center" vertical="center"/>
      <protection/>
    </xf>
    <xf numFmtId="168" fontId="29" fillId="34" borderId="10" xfId="53" applyNumberFormat="1" applyFont="1" applyFill="1" applyBorder="1" applyAlignment="1">
      <alignment/>
      <protection/>
    </xf>
    <xf numFmtId="0" fontId="10" fillId="33" borderId="0" xfId="53" applyFont="1" applyFill="1">
      <alignment/>
      <protection/>
    </xf>
    <xf numFmtId="168" fontId="2" fillId="33" borderId="0" xfId="53" applyNumberFormat="1" applyFill="1" applyBorder="1" applyAlignment="1" applyProtection="1">
      <alignment horizontal="center" wrapText="1"/>
      <protection/>
    </xf>
    <xf numFmtId="49" fontId="4" fillId="33" borderId="0" xfId="53" applyNumberFormat="1" applyFont="1" applyFill="1" applyBorder="1" applyAlignment="1" applyProtection="1">
      <alignment/>
      <protection/>
    </xf>
    <xf numFmtId="0" fontId="4" fillId="33" borderId="0" xfId="53" applyFont="1" applyFill="1" applyProtection="1">
      <alignment/>
      <protection/>
    </xf>
    <xf numFmtId="0" fontId="24" fillId="33" borderId="0" xfId="53" applyFont="1" applyFill="1" applyAlignment="1">
      <alignment horizontal="center"/>
      <protection/>
    </xf>
    <xf numFmtId="0" fontId="0" fillId="35" borderId="0" xfId="0" applyFill="1" applyAlignment="1">
      <alignment/>
    </xf>
    <xf numFmtId="0" fontId="62" fillId="33" borderId="0" xfId="53" applyFont="1" applyFill="1">
      <alignment/>
      <protection/>
    </xf>
    <xf numFmtId="0" fontId="4" fillId="33" borderId="0" xfId="54" applyFont="1" applyFill="1" applyBorder="1" applyAlignment="1">
      <alignment vertical="top"/>
      <protection/>
    </xf>
    <xf numFmtId="0" fontId="20" fillId="0" borderId="0" xfId="57" applyFont="1" applyAlignment="1">
      <alignment horizontal="center" wrapText="1"/>
      <protection/>
    </xf>
    <xf numFmtId="0" fontId="9" fillId="35" borderId="11" xfId="54" applyFont="1" applyFill="1" applyBorder="1" applyAlignment="1" applyProtection="1">
      <alignment/>
      <protection locked="0"/>
    </xf>
    <xf numFmtId="0" fontId="8" fillId="35" borderId="11" xfId="54" applyNumberFormat="1" applyFont="1" applyFill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49" fontId="7" fillId="0" borderId="10" xfId="58" applyNumberFormat="1" applyFont="1" applyBorder="1">
      <alignment/>
      <protection/>
    </xf>
    <xf numFmtId="0" fontId="7" fillId="0" borderId="10" xfId="58" applyBorder="1" applyAlignment="1">
      <alignment wrapText="1"/>
      <protection/>
    </xf>
    <xf numFmtId="0" fontId="7" fillId="0" borderId="10" xfId="58" applyBorder="1">
      <alignment/>
      <protection/>
    </xf>
    <xf numFmtId="0" fontId="2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3" fontId="16" fillId="0" borderId="0" xfId="57" applyNumberFormat="1" applyFont="1" applyAlignment="1">
      <alignment/>
      <protection/>
    </xf>
    <xf numFmtId="173" fontId="2" fillId="33" borderId="0" xfId="54" applyNumberFormat="1" applyFill="1" applyProtection="1">
      <alignment/>
      <protection/>
    </xf>
    <xf numFmtId="173" fontId="7" fillId="33" borderId="10" xfId="53" applyNumberFormat="1" applyFont="1" applyFill="1" applyBorder="1" applyAlignment="1" applyProtection="1">
      <alignment horizontal="center" vertical="center"/>
      <protection/>
    </xf>
    <xf numFmtId="173" fontId="7" fillId="34" borderId="10" xfId="53" applyNumberFormat="1" applyFont="1" applyFill="1" applyBorder="1" applyAlignment="1" applyProtection="1">
      <alignment horizontal="right"/>
      <protection/>
    </xf>
    <xf numFmtId="173" fontId="7" fillId="33" borderId="10" xfId="53" applyNumberFormat="1" applyFont="1" applyFill="1" applyBorder="1" applyAlignment="1" applyProtection="1">
      <alignment horizontal="right"/>
      <protection locked="0"/>
    </xf>
    <xf numFmtId="173" fontId="7" fillId="34" borderId="10" xfId="53" applyNumberFormat="1" applyFont="1" applyFill="1" applyBorder="1" applyAlignment="1" applyProtection="1">
      <alignment/>
      <protection/>
    </xf>
    <xf numFmtId="173" fontId="7" fillId="33" borderId="10" xfId="53" applyNumberFormat="1" applyFont="1" applyFill="1" applyBorder="1" applyAlignment="1" applyProtection="1">
      <alignment/>
      <protection locked="0"/>
    </xf>
    <xf numFmtId="173" fontId="7" fillId="33" borderId="10" xfId="53" applyNumberFormat="1" applyFont="1" applyFill="1" applyBorder="1" applyAlignment="1" applyProtection="1">
      <alignment horizontal="center" vertical="center"/>
      <protection locked="0"/>
    </xf>
    <xf numFmtId="173" fontId="15" fillId="34" borderId="10" xfId="53" applyNumberFormat="1" applyFont="1" applyFill="1" applyBorder="1" applyAlignment="1" applyProtection="1">
      <alignment/>
      <protection/>
    </xf>
    <xf numFmtId="0" fontId="7" fillId="33" borderId="0" xfId="54" applyFont="1" applyFill="1" applyBorder="1" applyAlignment="1">
      <alignment horizontal="center" vertical="top" wrapText="1"/>
      <protection/>
    </xf>
    <xf numFmtId="0" fontId="7" fillId="33" borderId="12" xfId="54" applyFont="1" applyFill="1" applyBorder="1" applyAlignment="1">
      <alignment horizontal="center" vertical="top" wrapText="1"/>
      <protection/>
    </xf>
    <xf numFmtId="0" fontId="8" fillId="35" borderId="11" xfId="54" applyNumberFormat="1" applyFont="1" applyFill="1" applyBorder="1" applyAlignment="1" applyProtection="1">
      <alignment horizontal="right" wrapText="1"/>
      <protection/>
    </xf>
    <xf numFmtId="0" fontId="13" fillId="33" borderId="10" xfId="53" applyFont="1" applyFill="1" applyBorder="1" applyAlignment="1">
      <alignment horizontal="center"/>
      <protection/>
    </xf>
    <xf numFmtId="0" fontId="25" fillId="33" borderId="11" xfId="53" applyNumberFormat="1" applyFont="1" applyFill="1" applyBorder="1" applyAlignment="1" applyProtection="1">
      <alignment horizontal="center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26" fillId="33" borderId="13" xfId="53" applyFont="1" applyFill="1" applyBorder="1" applyAlignment="1">
      <alignment horizontal="center"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6" fillId="33" borderId="15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 applyProtection="1">
      <alignment horizontal="left" vertical="center" wrapText="1"/>
      <protection/>
    </xf>
    <xf numFmtId="49" fontId="13" fillId="33" borderId="0" xfId="53" applyNumberFormat="1" applyFont="1" applyFill="1" applyAlignment="1">
      <alignment horizontal="left"/>
      <protection/>
    </xf>
    <xf numFmtId="49" fontId="4" fillId="33" borderId="11" xfId="53" applyNumberFormat="1" applyFont="1" applyFill="1" applyBorder="1" applyAlignment="1" applyProtection="1">
      <alignment horizontal="center"/>
      <protection locked="0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6" fillId="33" borderId="1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 applyProtection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left" vertical="center" wrapText="1"/>
      <protection/>
    </xf>
    <xf numFmtId="0" fontId="5" fillId="33" borderId="13" xfId="54" applyNumberFormat="1" applyFont="1" applyFill="1" applyBorder="1" applyAlignment="1">
      <alignment horizontal="center" vertical="center" wrapText="1"/>
      <protection/>
    </xf>
    <xf numFmtId="0" fontId="5" fillId="33" borderId="14" xfId="54" applyNumberFormat="1" applyFont="1" applyFill="1" applyBorder="1" applyAlignment="1">
      <alignment horizontal="center" vertical="center" wrapText="1"/>
      <protection/>
    </xf>
    <xf numFmtId="0" fontId="5" fillId="33" borderId="15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 applyProtection="1">
      <alignment horizontal="center" vertical="top" wrapText="1"/>
      <protection/>
    </xf>
    <xf numFmtId="49" fontId="4" fillId="33" borderId="12" xfId="53" applyNumberFormat="1" applyFont="1" applyFill="1" applyBorder="1" applyAlignment="1" applyProtection="1">
      <alignment horizontal="center" vertical="top"/>
      <protection/>
    </xf>
    <xf numFmtId="0" fontId="4" fillId="33" borderId="11" xfId="53" applyNumberFormat="1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/>
      <protection/>
    </xf>
    <xf numFmtId="0" fontId="4" fillId="33" borderId="12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 applyProtection="1">
      <alignment horizontal="center"/>
      <protection locked="0"/>
    </xf>
    <xf numFmtId="0" fontId="26" fillId="33" borderId="0" xfId="53" applyFont="1" applyFill="1" applyBorder="1" applyAlignment="1">
      <alignment horizontal="center" vertical="center"/>
      <protection/>
    </xf>
    <xf numFmtId="49" fontId="4" fillId="33" borderId="12" xfId="53" applyNumberFormat="1" applyFont="1" applyFill="1" applyBorder="1" applyAlignment="1" applyProtection="1">
      <alignment horizontal="center" vertical="top" wrapText="1"/>
      <protection/>
    </xf>
    <xf numFmtId="0" fontId="4" fillId="33" borderId="12" xfId="54" applyFont="1" applyFill="1" applyBorder="1" applyAlignment="1">
      <alignment horizontal="center" vertical="top"/>
      <protection/>
    </xf>
    <xf numFmtId="0" fontId="7" fillId="36" borderId="10" xfId="58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6"/>
  <sheetViews>
    <sheetView showZeros="0" tabSelected="1" zoomScalePageLayoutView="0" workbookViewId="0" topLeftCell="A43">
      <selection activeCell="D52" sqref="D52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0" t="s">
        <v>121</v>
      </c>
      <c r="B1" s="21" t="s">
        <v>82</v>
      </c>
      <c r="C1" s="22" t="s">
        <v>178</v>
      </c>
      <c r="D1" s="22" t="s">
        <v>180</v>
      </c>
      <c r="E1" s="80" t="s">
        <v>176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customHeight="1">
      <c r="A3" s="123" t="s">
        <v>119</v>
      </c>
      <c r="B3" s="123"/>
      <c r="C3" s="123"/>
      <c r="D3" s="123"/>
      <c r="E3" s="123"/>
      <c r="F3" s="123"/>
      <c r="G3" s="123"/>
      <c r="H3" s="123"/>
      <c r="I3" s="123"/>
      <c r="J3" s="126" t="s">
        <v>92</v>
      </c>
      <c r="K3" s="127"/>
      <c r="L3" s="128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.75">
      <c r="A4" s="124" t="s">
        <v>93</v>
      </c>
      <c r="B4" s="124"/>
      <c r="C4" s="124"/>
      <c r="D4" s="124"/>
      <c r="E4" s="124"/>
      <c r="F4" s="124"/>
      <c r="G4" s="124"/>
      <c r="H4" s="124"/>
      <c r="I4" s="124"/>
      <c r="J4" s="129" t="s">
        <v>90</v>
      </c>
      <c r="K4" s="130"/>
      <c r="L4" s="131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43.5" customHeight="1">
      <c r="A5" s="125" t="s">
        <v>91</v>
      </c>
      <c r="B5" s="125"/>
      <c r="C5" s="125"/>
      <c r="D5" s="125"/>
      <c r="E5" s="125"/>
      <c r="F5" s="125"/>
      <c r="G5" s="125"/>
      <c r="H5" s="125"/>
      <c r="I5" s="125"/>
      <c r="J5" s="132" t="s">
        <v>167</v>
      </c>
      <c r="K5" s="133"/>
      <c r="L5" s="134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4" customHeight="1">
      <c r="A7" s="32"/>
      <c r="B7" s="32"/>
      <c r="C7" s="34"/>
      <c r="D7" s="135" t="s">
        <v>2</v>
      </c>
      <c r="E7" s="135"/>
      <c r="F7" s="135"/>
      <c r="G7" s="135"/>
      <c r="H7" s="135"/>
      <c r="I7" s="135"/>
      <c r="J7" s="135"/>
      <c r="K7" s="35"/>
      <c r="L7" s="36"/>
      <c r="M7" s="36"/>
      <c r="N7" s="36"/>
      <c r="O7" s="36"/>
      <c r="P7" s="36"/>
      <c r="Q7" s="37"/>
      <c r="R7" s="81"/>
      <c r="S7" s="81"/>
      <c r="T7" s="32"/>
      <c r="U7" s="32"/>
      <c r="V7" s="32"/>
      <c r="W7" s="32"/>
      <c r="X7" s="32"/>
      <c r="Y7" s="32"/>
      <c r="Z7" s="32"/>
      <c r="AA7" s="32"/>
      <c r="AB7" s="32"/>
    </row>
    <row r="8" spans="1:28" s="18" customFormat="1" ht="30" customHeight="1">
      <c r="A8" s="38"/>
      <c r="B8" s="29"/>
      <c r="C8" s="29"/>
      <c r="D8" s="29"/>
      <c r="E8" s="106" t="str">
        <f>IF(G8="","",IF(G8="1 квартал","за","за 1 квартал -"))</f>
        <v>за 1 квартал -</v>
      </c>
      <c r="F8" s="106"/>
      <c r="G8" s="85" t="s">
        <v>181</v>
      </c>
      <c r="H8" s="86">
        <v>2022</v>
      </c>
      <c r="I8" s="39" t="s">
        <v>76</v>
      </c>
      <c r="J8" s="29"/>
      <c r="K8" s="40"/>
      <c r="L8" s="40"/>
      <c r="M8" s="96"/>
      <c r="N8" s="40"/>
      <c r="O8" s="40"/>
      <c r="P8" s="4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18" customFormat="1" ht="12.75" customHeight="1">
      <c r="A9" s="38"/>
      <c r="B9" s="38"/>
      <c r="C9" s="38"/>
      <c r="D9" s="29"/>
      <c r="E9" s="26"/>
      <c r="F9" s="104" t="s">
        <v>159</v>
      </c>
      <c r="G9" s="105"/>
      <c r="H9" s="105"/>
      <c r="I9" s="26"/>
      <c r="J9" s="26"/>
      <c r="K9" s="41"/>
      <c r="L9" s="40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8.75" customHeight="1">
      <c r="A10" s="42"/>
      <c r="B10" s="42"/>
      <c r="C10" s="42"/>
      <c r="D10" s="108" t="s">
        <v>177</v>
      </c>
      <c r="E10" s="108"/>
      <c r="F10" s="108"/>
      <c r="G10" s="108"/>
      <c r="H10" s="108"/>
      <c r="I10" s="108"/>
      <c r="J10" s="108"/>
      <c r="K10" s="43"/>
      <c r="L10" s="44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2.75">
      <c r="A11" s="45"/>
      <c r="B11" s="46"/>
      <c r="C11" s="46"/>
      <c r="D11" s="109" t="s">
        <v>120</v>
      </c>
      <c r="E11" s="109"/>
      <c r="F11" s="109"/>
      <c r="G11" s="109"/>
      <c r="H11" s="109"/>
      <c r="I11" s="109"/>
      <c r="J11" s="109"/>
      <c r="K11" s="43"/>
      <c r="L11" s="47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7.25" customHeight="1">
      <c r="A12" s="45"/>
      <c r="B12" s="46"/>
      <c r="C12" s="46"/>
      <c r="D12" s="108" t="s">
        <v>179</v>
      </c>
      <c r="E12" s="108"/>
      <c r="F12" s="108"/>
      <c r="G12" s="108"/>
      <c r="H12" s="108"/>
      <c r="I12" s="108"/>
      <c r="J12" s="108"/>
      <c r="K12" s="43"/>
      <c r="L12" s="47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>
      <c r="A13" s="45"/>
      <c r="B13" s="46"/>
      <c r="C13" s="46"/>
      <c r="D13" s="136" t="s">
        <v>168</v>
      </c>
      <c r="E13" s="136"/>
      <c r="F13" s="136"/>
      <c r="G13" s="136"/>
      <c r="H13" s="136"/>
      <c r="I13" s="136"/>
      <c r="J13" s="136"/>
      <c r="K13" s="43"/>
      <c r="L13" s="47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2.75">
      <c r="A15" s="116" t="s">
        <v>3</v>
      </c>
      <c r="B15" s="121" t="s">
        <v>4</v>
      </c>
      <c r="C15" s="116" t="s">
        <v>5</v>
      </c>
      <c r="D15" s="116"/>
      <c r="E15" s="122" t="s">
        <v>6</v>
      </c>
      <c r="F15" s="122"/>
      <c r="G15" s="116" t="s">
        <v>7</v>
      </c>
      <c r="H15" s="116"/>
      <c r="I15" s="116" t="s">
        <v>8</v>
      </c>
      <c r="J15" s="116"/>
      <c r="K15" s="116"/>
      <c r="L15" s="116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7.75" customHeight="1">
      <c r="A16" s="116"/>
      <c r="B16" s="121"/>
      <c r="C16" s="116"/>
      <c r="D16" s="116"/>
      <c r="E16" s="122"/>
      <c r="F16" s="122"/>
      <c r="G16" s="116"/>
      <c r="H16" s="116"/>
      <c r="I16" s="117" t="s">
        <v>9</v>
      </c>
      <c r="J16" s="117" t="s">
        <v>114</v>
      </c>
      <c r="K16" s="116" t="s">
        <v>118</v>
      </c>
      <c r="L16" s="116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56.25" customHeight="1">
      <c r="A17" s="116"/>
      <c r="B17" s="121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17"/>
      <c r="J17" s="117"/>
      <c r="K17" s="50" t="s">
        <v>9</v>
      </c>
      <c r="L17" s="50" t="s">
        <v>114</v>
      </c>
      <c r="M17" s="32"/>
      <c r="N17" s="110" t="str">
        <f>IF((COUNTIF($O$19:$P68,"&lt;&gt;0")-COUNTIF($O$19:$P68,"х")+COUNTIF($S$29:$AB34,"&lt;&gt;0")-COUNTIF($S$29:$AB34,"х")+COUNTIF($P$71:$P72,"&lt;&gt;0")-COUNTIF($P$71:$P72,"х"))=0,"Протокол контроля","Ошибок в отчете: "&amp;(COUNTIF($O$19:$P68,"&lt;&gt;0")-COUNTIF($O$19:$P68,"х")+COUNTIF($S$29:$AB34,"&lt;&gt;0")-COUNTIF($S$29:$AB34,"х")+COUNTIF($P$71:$P72,"&lt;&gt;0")-COUNTIF($P$71:$P72,"х")))</f>
        <v>Протокол контроля</v>
      </c>
      <c r="O17" s="111"/>
      <c r="P17" s="11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52" t="s">
        <v>10</v>
      </c>
      <c r="O18" s="52" t="s">
        <v>83</v>
      </c>
      <c r="P18" s="52" t="s">
        <v>84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8.25">
      <c r="A19" s="53" t="s">
        <v>172</v>
      </c>
      <c r="B19" s="54" t="s">
        <v>18</v>
      </c>
      <c r="C19" s="97" t="s">
        <v>11</v>
      </c>
      <c r="D19" s="98">
        <f>SUM(D20:D21)</f>
        <v>10.761999999999999</v>
      </c>
      <c r="E19" s="97" t="s">
        <v>11</v>
      </c>
      <c r="F19" s="98">
        <f>SUM(F20:F21)</f>
        <v>0.7170000000000001</v>
      </c>
      <c r="G19" s="97" t="s">
        <v>11</v>
      </c>
      <c r="H19" s="98">
        <f>SUM(H20:H21)</f>
        <v>8.68</v>
      </c>
      <c r="I19" s="97" t="s">
        <v>11</v>
      </c>
      <c r="J19" s="98">
        <f>SUM(J20:J21)</f>
        <v>20.159</v>
      </c>
      <c r="K19" s="97" t="s">
        <v>11</v>
      </c>
      <c r="L19" s="98">
        <f>SUM(L20:L21)</f>
        <v>0</v>
      </c>
      <c r="M19" s="32"/>
      <c r="N19" s="56" t="str">
        <f>B19</f>
        <v>100</v>
      </c>
      <c r="O19" s="55" t="s">
        <v>11</v>
      </c>
      <c r="P19" s="57">
        <f>IF(L19&gt;J19,J19-L19,0)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8.25">
      <c r="A20" s="58" t="s">
        <v>94</v>
      </c>
      <c r="B20" s="54" t="s">
        <v>19</v>
      </c>
      <c r="C20" s="97" t="s">
        <v>11</v>
      </c>
      <c r="D20" s="99">
        <v>1.94</v>
      </c>
      <c r="E20" s="97" t="s">
        <v>11</v>
      </c>
      <c r="F20" s="99">
        <v>0.035</v>
      </c>
      <c r="G20" s="97" t="s">
        <v>11</v>
      </c>
      <c r="H20" s="99"/>
      <c r="I20" s="97" t="s">
        <v>11</v>
      </c>
      <c r="J20" s="100">
        <f>SUM(D20,F20,H20)</f>
        <v>1.9749999999999999</v>
      </c>
      <c r="K20" s="97" t="s">
        <v>11</v>
      </c>
      <c r="L20" s="99"/>
      <c r="M20" s="32"/>
      <c r="N20" s="56" t="str">
        <f aca="true" t="shared" si="0" ref="N20:N68">B20</f>
        <v>110</v>
      </c>
      <c r="O20" s="55" t="s">
        <v>11</v>
      </c>
      <c r="P20" s="57">
        <f aca="true" t="shared" si="1" ref="P20:P68">IF(L20&gt;J20,J20-L20,0)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>
      <c r="A21" s="58" t="s">
        <v>95</v>
      </c>
      <c r="B21" s="54" t="s">
        <v>20</v>
      </c>
      <c r="C21" s="97" t="s">
        <v>11</v>
      </c>
      <c r="D21" s="99">
        <v>8.822</v>
      </c>
      <c r="E21" s="97" t="s">
        <v>11</v>
      </c>
      <c r="F21" s="99">
        <v>0.682</v>
      </c>
      <c r="G21" s="97" t="s">
        <v>11</v>
      </c>
      <c r="H21" s="99">
        <v>8.68</v>
      </c>
      <c r="I21" s="97" t="s">
        <v>11</v>
      </c>
      <c r="J21" s="100">
        <f>SUM(D21,F21,H21)</f>
        <v>18.183999999999997</v>
      </c>
      <c r="K21" s="97" t="s">
        <v>11</v>
      </c>
      <c r="L21" s="99"/>
      <c r="M21" s="32"/>
      <c r="N21" s="56" t="str">
        <f t="shared" si="0"/>
        <v>120</v>
      </c>
      <c r="O21" s="55" t="s">
        <v>11</v>
      </c>
      <c r="P21" s="57">
        <f t="shared" si="1"/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>
      <c r="A22" s="53" t="s">
        <v>27</v>
      </c>
      <c r="B22" s="59" t="s">
        <v>21</v>
      </c>
      <c r="C22" s="101"/>
      <c r="D22" s="97" t="s">
        <v>11</v>
      </c>
      <c r="E22" s="101"/>
      <c r="F22" s="97" t="s">
        <v>11</v>
      </c>
      <c r="G22" s="101"/>
      <c r="H22" s="97" t="s">
        <v>11</v>
      </c>
      <c r="I22" s="100">
        <f>SUM(C22,E22,G22)</f>
        <v>0</v>
      </c>
      <c r="J22" s="97" t="s">
        <v>11</v>
      </c>
      <c r="K22" s="101"/>
      <c r="L22" s="97" t="s">
        <v>11</v>
      </c>
      <c r="M22" s="32"/>
      <c r="N22" s="56" t="str">
        <f t="shared" si="0"/>
        <v>150</v>
      </c>
      <c r="O22" s="57">
        <f aca="true" t="shared" si="2" ref="O22:O68">IF(K22&gt;I22,I22-K22,0)</f>
        <v>0</v>
      </c>
      <c r="P22" s="55" t="s">
        <v>11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2.75">
      <c r="A23" s="60" t="s">
        <v>12</v>
      </c>
      <c r="B23" s="59" t="s">
        <v>22</v>
      </c>
      <c r="C23" s="100">
        <f>C24+C28+C30+C31+C34</f>
        <v>4.1</v>
      </c>
      <c r="D23" s="100">
        <f aca="true" t="shared" si="3" ref="D23:L23">D24+D28+D30+D31+D34</f>
        <v>0.845</v>
      </c>
      <c r="E23" s="100">
        <f t="shared" si="3"/>
        <v>0</v>
      </c>
      <c r="F23" s="100">
        <f t="shared" si="3"/>
        <v>0</v>
      </c>
      <c r="G23" s="100">
        <f t="shared" si="3"/>
        <v>0</v>
      </c>
      <c r="H23" s="100">
        <f t="shared" si="3"/>
        <v>0</v>
      </c>
      <c r="I23" s="100">
        <f t="shared" si="3"/>
        <v>4.1</v>
      </c>
      <c r="J23" s="100">
        <f t="shared" si="3"/>
        <v>0.845</v>
      </c>
      <c r="K23" s="100">
        <f t="shared" si="3"/>
        <v>0</v>
      </c>
      <c r="L23" s="100">
        <f t="shared" si="3"/>
        <v>0</v>
      </c>
      <c r="M23" s="32"/>
      <c r="N23" s="56" t="str">
        <f t="shared" si="0"/>
        <v>200</v>
      </c>
      <c r="O23" s="57">
        <f t="shared" si="2"/>
        <v>0</v>
      </c>
      <c r="P23" s="57">
        <f t="shared" si="1"/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>
      <c r="A24" s="61" t="s">
        <v>28</v>
      </c>
      <c r="B24" s="59" t="s">
        <v>23</v>
      </c>
      <c r="C24" s="100">
        <f>SUM(C25:C27)</f>
        <v>0</v>
      </c>
      <c r="D24" s="100">
        <f aca="true" t="shared" si="4" ref="D24:L24">SUM(D25:D27)</f>
        <v>0</v>
      </c>
      <c r="E24" s="100">
        <f t="shared" si="4"/>
        <v>0</v>
      </c>
      <c r="F24" s="100">
        <f t="shared" si="4"/>
        <v>0</v>
      </c>
      <c r="G24" s="100">
        <f t="shared" si="4"/>
        <v>0</v>
      </c>
      <c r="H24" s="100">
        <f t="shared" si="4"/>
        <v>0</v>
      </c>
      <c r="I24" s="100">
        <f t="shared" si="4"/>
        <v>0</v>
      </c>
      <c r="J24" s="100">
        <f t="shared" si="4"/>
        <v>0</v>
      </c>
      <c r="K24" s="100">
        <f t="shared" si="4"/>
        <v>0</v>
      </c>
      <c r="L24" s="100">
        <f t="shared" si="4"/>
        <v>0</v>
      </c>
      <c r="M24" s="32"/>
      <c r="N24" s="56" t="str">
        <f t="shared" si="0"/>
        <v>210</v>
      </c>
      <c r="O24" s="57">
        <f t="shared" si="2"/>
        <v>0</v>
      </c>
      <c r="P24" s="57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8.25">
      <c r="A25" s="61" t="s">
        <v>96</v>
      </c>
      <c r="B25" s="59" t="s">
        <v>37</v>
      </c>
      <c r="C25" s="101"/>
      <c r="D25" s="101"/>
      <c r="E25" s="101"/>
      <c r="F25" s="101"/>
      <c r="G25" s="101"/>
      <c r="H25" s="101"/>
      <c r="I25" s="100">
        <f aca="true" t="shared" si="5" ref="I25:J28">SUM(C25,E25,G25)</f>
        <v>0</v>
      </c>
      <c r="J25" s="100">
        <f t="shared" si="5"/>
        <v>0</v>
      </c>
      <c r="K25" s="101"/>
      <c r="L25" s="101"/>
      <c r="M25" s="32"/>
      <c r="N25" s="56" t="str">
        <f t="shared" si="0"/>
        <v>211</v>
      </c>
      <c r="O25" s="57">
        <f t="shared" si="2"/>
        <v>0</v>
      </c>
      <c r="P25" s="57">
        <f t="shared" si="1"/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>
      <c r="A26" s="61" t="s">
        <v>97</v>
      </c>
      <c r="B26" s="59" t="s">
        <v>38</v>
      </c>
      <c r="C26" s="101"/>
      <c r="D26" s="101"/>
      <c r="E26" s="101"/>
      <c r="F26" s="101"/>
      <c r="G26" s="101"/>
      <c r="H26" s="101"/>
      <c r="I26" s="100">
        <f>SUM(C26,E26,G26)</f>
        <v>0</v>
      </c>
      <c r="J26" s="100">
        <f>SUM(D26,F26,H26)</f>
        <v>0</v>
      </c>
      <c r="K26" s="101"/>
      <c r="L26" s="101"/>
      <c r="M26" s="32"/>
      <c r="N26" s="56" t="str">
        <f>B26</f>
        <v>212</v>
      </c>
      <c r="O26" s="57">
        <f>IF(K26&gt;I26,I26-K26,0)</f>
        <v>0</v>
      </c>
      <c r="P26" s="57">
        <f>IF(L26&gt;J26,J26-L26,0)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51">
      <c r="A27" s="61" t="s">
        <v>133</v>
      </c>
      <c r="B27" s="59" t="s">
        <v>132</v>
      </c>
      <c r="C27" s="101"/>
      <c r="D27" s="101"/>
      <c r="E27" s="101"/>
      <c r="F27" s="101"/>
      <c r="G27" s="101"/>
      <c r="H27" s="101"/>
      <c r="I27" s="100">
        <f t="shared" si="5"/>
        <v>0</v>
      </c>
      <c r="J27" s="100">
        <f t="shared" si="5"/>
        <v>0</v>
      </c>
      <c r="K27" s="101"/>
      <c r="L27" s="101"/>
      <c r="M27" s="32"/>
      <c r="N27" s="56" t="str">
        <f t="shared" si="0"/>
        <v>213</v>
      </c>
      <c r="O27" s="57">
        <f t="shared" si="2"/>
        <v>0</v>
      </c>
      <c r="P27" s="57">
        <f t="shared" si="1"/>
        <v>0</v>
      </c>
      <c r="Q27" s="32"/>
      <c r="R27" s="118" t="str">
        <f>IF((COUNTIF($S$29:$AB34,"&lt;&gt;0")-COUNTIF($S$29:$AB34,"х"))=0,"Протокол контроля","Ошибок в протоколе: "&amp;(COUNTIF($S$29:$AB34,"&lt;&gt;0")-COUNTIF($S$29:$AB34,"х")))</f>
        <v>Протокол контроля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.75">
      <c r="A28" s="61" t="s">
        <v>117</v>
      </c>
      <c r="B28" s="59" t="s">
        <v>24</v>
      </c>
      <c r="C28" s="101">
        <v>4.1</v>
      </c>
      <c r="D28" s="101">
        <v>0.845</v>
      </c>
      <c r="E28" s="101"/>
      <c r="F28" s="101"/>
      <c r="G28" s="101"/>
      <c r="H28" s="101"/>
      <c r="I28" s="100">
        <f t="shared" si="5"/>
        <v>4.1</v>
      </c>
      <c r="J28" s="100">
        <f t="shared" si="5"/>
        <v>0.845</v>
      </c>
      <c r="K28" s="101"/>
      <c r="L28" s="101"/>
      <c r="M28" s="32"/>
      <c r="N28" s="56" t="str">
        <f t="shared" si="0"/>
        <v>220</v>
      </c>
      <c r="O28" s="57">
        <f t="shared" si="2"/>
        <v>0</v>
      </c>
      <c r="P28" s="57">
        <f t="shared" si="1"/>
        <v>0</v>
      </c>
      <c r="Q28" s="32"/>
      <c r="R28" s="62" t="s">
        <v>154</v>
      </c>
      <c r="S28" s="62" t="s">
        <v>142</v>
      </c>
      <c r="T28" s="62" t="s">
        <v>143</v>
      </c>
      <c r="U28" s="62" t="s">
        <v>144</v>
      </c>
      <c r="V28" s="62" t="s">
        <v>145</v>
      </c>
      <c r="W28" s="62" t="s">
        <v>146</v>
      </c>
      <c r="X28" s="62" t="s">
        <v>147</v>
      </c>
      <c r="Y28" s="62" t="s">
        <v>148</v>
      </c>
      <c r="Z28" s="62" t="s">
        <v>149</v>
      </c>
      <c r="AA28" s="62" t="s">
        <v>150</v>
      </c>
      <c r="AB28" s="62" t="s">
        <v>151</v>
      </c>
    </row>
    <row r="29" spans="1:28" ht="38.25">
      <c r="A29" s="63" t="s">
        <v>155</v>
      </c>
      <c r="B29" s="64" t="s">
        <v>127</v>
      </c>
      <c r="C29" s="101"/>
      <c r="D29" s="101"/>
      <c r="E29" s="101"/>
      <c r="F29" s="101"/>
      <c r="G29" s="101"/>
      <c r="H29" s="101"/>
      <c r="I29" s="100">
        <f aca="true" t="shared" si="6" ref="I29:J34">SUM(C29,E29,G29)</f>
        <v>0</v>
      </c>
      <c r="J29" s="100">
        <f t="shared" si="6"/>
        <v>0</v>
      </c>
      <c r="K29" s="101"/>
      <c r="L29" s="101"/>
      <c r="M29" s="32"/>
      <c r="N29" s="56" t="str">
        <f>B29</f>
        <v>221</v>
      </c>
      <c r="O29" s="57">
        <f>IF(K29&gt;I29,I29-K29,0)</f>
        <v>0</v>
      </c>
      <c r="P29" s="57">
        <f>IF(L29&gt;J29,J29-L29,0)</f>
        <v>0</v>
      </c>
      <c r="Q29" s="32"/>
      <c r="R29" s="65" t="s">
        <v>152</v>
      </c>
      <c r="S29" s="57">
        <f aca="true" t="shared" si="7" ref="S29:AB29">IF(C28&gt;C29,0,C28-C29)</f>
        <v>0</v>
      </c>
      <c r="T29" s="57">
        <f t="shared" si="7"/>
        <v>0</v>
      </c>
      <c r="U29" s="57">
        <f t="shared" si="7"/>
        <v>0</v>
      </c>
      <c r="V29" s="57">
        <f t="shared" si="7"/>
        <v>0</v>
      </c>
      <c r="W29" s="57">
        <f t="shared" si="7"/>
        <v>0</v>
      </c>
      <c r="X29" s="57">
        <f t="shared" si="7"/>
        <v>0</v>
      </c>
      <c r="Y29" s="57">
        <f t="shared" si="7"/>
        <v>0</v>
      </c>
      <c r="Z29" s="57">
        <f t="shared" si="7"/>
        <v>0</v>
      </c>
      <c r="AA29" s="57">
        <f t="shared" si="7"/>
        <v>0</v>
      </c>
      <c r="AB29" s="57">
        <f t="shared" si="7"/>
        <v>0</v>
      </c>
    </row>
    <row r="30" spans="1:28" ht="12.75">
      <c r="A30" s="61" t="s">
        <v>128</v>
      </c>
      <c r="B30" s="59" t="s">
        <v>134</v>
      </c>
      <c r="C30" s="101"/>
      <c r="D30" s="101"/>
      <c r="E30" s="101"/>
      <c r="F30" s="101"/>
      <c r="G30" s="101"/>
      <c r="H30" s="101"/>
      <c r="I30" s="100">
        <f>SUM(C30,E30,G30)</f>
        <v>0</v>
      </c>
      <c r="J30" s="100">
        <f t="shared" si="6"/>
        <v>0</v>
      </c>
      <c r="K30" s="101"/>
      <c r="L30" s="101"/>
      <c r="M30" s="32"/>
      <c r="N30" s="56" t="str">
        <f>B30</f>
        <v>222</v>
      </c>
      <c r="O30" s="57">
        <f>IF(K30&gt;I30,I30-K30,0)</f>
        <v>0</v>
      </c>
      <c r="P30" s="57">
        <f>IF(L30&gt;J30,J30-L30,0)</f>
        <v>0</v>
      </c>
      <c r="Q30" s="32"/>
      <c r="R30" s="65" t="s">
        <v>153</v>
      </c>
      <c r="S30" s="57">
        <f aca="true" t="shared" si="8" ref="S30:AB30">IF(C31&gt;C32,0,C31-C32)</f>
        <v>0</v>
      </c>
      <c r="T30" s="57">
        <f t="shared" si="8"/>
        <v>0</v>
      </c>
      <c r="U30" s="57">
        <f t="shared" si="8"/>
        <v>0</v>
      </c>
      <c r="V30" s="57">
        <f t="shared" si="8"/>
        <v>0</v>
      </c>
      <c r="W30" s="57">
        <f t="shared" si="8"/>
        <v>0</v>
      </c>
      <c r="X30" s="57">
        <f t="shared" si="8"/>
        <v>0</v>
      </c>
      <c r="Y30" s="57">
        <f t="shared" si="8"/>
        <v>0</v>
      </c>
      <c r="Z30" s="57">
        <f t="shared" si="8"/>
        <v>0</v>
      </c>
      <c r="AA30" s="57">
        <f t="shared" si="8"/>
        <v>0</v>
      </c>
      <c r="AB30" s="57">
        <f t="shared" si="8"/>
        <v>0</v>
      </c>
    </row>
    <row r="31" spans="1:28" ht="51">
      <c r="A31" s="61" t="s">
        <v>169</v>
      </c>
      <c r="B31" s="59" t="s">
        <v>25</v>
      </c>
      <c r="C31" s="101"/>
      <c r="D31" s="101"/>
      <c r="E31" s="101"/>
      <c r="F31" s="101"/>
      <c r="G31" s="101"/>
      <c r="H31" s="101"/>
      <c r="I31" s="100">
        <f t="shared" si="6"/>
        <v>0</v>
      </c>
      <c r="J31" s="100">
        <f t="shared" si="6"/>
        <v>0</v>
      </c>
      <c r="K31" s="101"/>
      <c r="L31" s="101"/>
      <c r="M31" s="32"/>
      <c r="N31" s="56" t="str">
        <f t="shared" si="0"/>
        <v>230</v>
      </c>
      <c r="O31" s="57">
        <f t="shared" si="2"/>
        <v>0</v>
      </c>
      <c r="P31" s="57">
        <f t="shared" si="1"/>
        <v>0</v>
      </c>
      <c r="Q31" s="32"/>
      <c r="R31" s="65" t="s">
        <v>158</v>
      </c>
      <c r="S31" s="57">
        <f>IF(C31&gt;C33,0,C31-C33)</f>
        <v>0</v>
      </c>
      <c r="T31" s="57">
        <f aca="true" t="shared" si="9" ref="T31:AB31">IF(D31&gt;D33,0,D31-D33)</f>
        <v>0</v>
      </c>
      <c r="U31" s="57">
        <f t="shared" si="9"/>
        <v>0</v>
      </c>
      <c r="V31" s="57">
        <f t="shared" si="9"/>
        <v>0</v>
      </c>
      <c r="W31" s="57">
        <f t="shared" si="9"/>
        <v>0</v>
      </c>
      <c r="X31" s="57">
        <f t="shared" si="9"/>
        <v>0</v>
      </c>
      <c r="Y31" s="57">
        <f t="shared" si="9"/>
        <v>0</v>
      </c>
      <c r="Z31" s="57">
        <f t="shared" si="9"/>
        <v>0</v>
      </c>
      <c r="AA31" s="57">
        <f t="shared" si="9"/>
        <v>0</v>
      </c>
      <c r="AB31" s="57">
        <f t="shared" si="9"/>
        <v>0</v>
      </c>
    </row>
    <row r="32" spans="1:28" ht="170.25" customHeight="1">
      <c r="A32" s="63" t="s">
        <v>170</v>
      </c>
      <c r="B32" s="64" t="s">
        <v>135</v>
      </c>
      <c r="C32" s="101"/>
      <c r="D32" s="101"/>
      <c r="E32" s="101"/>
      <c r="F32" s="101"/>
      <c r="G32" s="101"/>
      <c r="H32" s="101"/>
      <c r="I32" s="100">
        <f t="shared" si="6"/>
        <v>0</v>
      </c>
      <c r="J32" s="100">
        <f t="shared" si="6"/>
        <v>0</v>
      </c>
      <c r="K32" s="101"/>
      <c r="L32" s="101"/>
      <c r="M32" s="32"/>
      <c r="N32" s="56" t="str">
        <f>B32</f>
        <v>231</v>
      </c>
      <c r="O32" s="57">
        <f aca="true" t="shared" si="10" ref="O32:P34">IF(K32&gt;I32,I32-K32,0)</f>
        <v>0</v>
      </c>
      <c r="P32" s="57">
        <f t="shared" si="10"/>
        <v>0</v>
      </c>
      <c r="Q32" s="32"/>
      <c r="R32" s="65" t="s">
        <v>163</v>
      </c>
      <c r="S32" s="57">
        <f>IF(C65&gt;C66,0,C65-C66)</f>
        <v>0</v>
      </c>
      <c r="T32" s="57">
        <f aca="true" t="shared" si="11" ref="T32:AA32">IF(D65&gt;D66,0,D65-D66)</f>
        <v>0</v>
      </c>
      <c r="U32" s="57">
        <f t="shared" si="11"/>
        <v>0</v>
      </c>
      <c r="V32" s="57">
        <f t="shared" si="11"/>
        <v>0</v>
      </c>
      <c r="W32" s="57">
        <f t="shared" si="11"/>
        <v>0</v>
      </c>
      <c r="X32" s="57">
        <f t="shared" si="11"/>
        <v>0</v>
      </c>
      <c r="Y32" s="57">
        <f t="shared" si="11"/>
        <v>0</v>
      </c>
      <c r="Z32" s="57">
        <f t="shared" si="11"/>
        <v>0</v>
      </c>
      <c r="AA32" s="57">
        <f t="shared" si="11"/>
        <v>0</v>
      </c>
      <c r="AB32" s="57">
        <f>IF(L65&gt;L66,0,L65-L66)</f>
        <v>0</v>
      </c>
    </row>
    <row r="33" spans="1:28" ht="69.75" customHeight="1">
      <c r="A33" s="19" t="s">
        <v>171</v>
      </c>
      <c r="B33" s="64" t="s">
        <v>157</v>
      </c>
      <c r="C33" s="101"/>
      <c r="D33" s="101"/>
      <c r="E33" s="101"/>
      <c r="F33" s="101"/>
      <c r="G33" s="101"/>
      <c r="H33" s="101"/>
      <c r="I33" s="100">
        <f>SUM(C33,E33,G33)</f>
        <v>0</v>
      </c>
      <c r="J33" s="100">
        <f>SUM(D33,F33,H33)</f>
        <v>0</v>
      </c>
      <c r="K33" s="101"/>
      <c r="L33" s="101"/>
      <c r="M33" s="32"/>
      <c r="N33" s="56" t="str">
        <f>B33</f>
        <v>232</v>
      </c>
      <c r="O33" s="57">
        <f t="shared" si="10"/>
        <v>0</v>
      </c>
      <c r="P33" s="57">
        <f t="shared" si="10"/>
        <v>0</v>
      </c>
      <c r="Q33" s="32"/>
      <c r="R33" s="65" t="s">
        <v>165</v>
      </c>
      <c r="S33" s="57">
        <f>IF(C68&gt;C64,0,C68-C64)</f>
        <v>0</v>
      </c>
      <c r="T33" s="57">
        <f aca="true" t="shared" si="12" ref="T33:Z33">IF(D68&gt;D64,0,D68-D64)</f>
        <v>0</v>
      </c>
      <c r="U33" s="57">
        <f t="shared" si="12"/>
        <v>0</v>
      </c>
      <c r="V33" s="57">
        <f t="shared" si="12"/>
        <v>0</v>
      </c>
      <c r="W33" s="57">
        <f t="shared" si="12"/>
        <v>0</v>
      </c>
      <c r="X33" s="57">
        <f t="shared" si="12"/>
        <v>0</v>
      </c>
      <c r="Y33" s="57">
        <f t="shared" si="12"/>
        <v>0</v>
      </c>
      <c r="Z33" s="57">
        <f t="shared" si="12"/>
        <v>0</v>
      </c>
      <c r="AA33" s="55" t="s">
        <v>11</v>
      </c>
      <c r="AB33" s="55" t="s">
        <v>11</v>
      </c>
    </row>
    <row r="34" spans="1:28" ht="63.75">
      <c r="A34" s="66" t="s">
        <v>136</v>
      </c>
      <c r="B34" s="64" t="s">
        <v>137</v>
      </c>
      <c r="C34" s="101"/>
      <c r="D34" s="101"/>
      <c r="E34" s="101"/>
      <c r="F34" s="101"/>
      <c r="G34" s="101"/>
      <c r="H34" s="101"/>
      <c r="I34" s="100">
        <f t="shared" si="6"/>
        <v>0</v>
      </c>
      <c r="J34" s="100">
        <f t="shared" si="6"/>
        <v>0</v>
      </c>
      <c r="K34" s="101"/>
      <c r="L34" s="101"/>
      <c r="M34" s="32"/>
      <c r="N34" s="56" t="str">
        <f>B34</f>
        <v>240</v>
      </c>
      <c r="O34" s="57">
        <f t="shared" si="10"/>
        <v>0</v>
      </c>
      <c r="P34" s="57">
        <f t="shared" si="10"/>
        <v>0</v>
      </c>
      <c r="Q34" s="32"/>
      <c r="R34" s="65" t="s">
        <v>166</v>
      </c>
      <c r="S34" s="57">
        <f>IF(C68&gt;C65,0,C68-C65)</f>
        <v>0</v>
      </c>
      <c r="T34" s="57">
        <f aca="true" t="shared" si="13" ref="T34:AB34">IF(D68&gt;D65,0,D68-D65)</f>
        <v>0</v>
      </c>
      <c r="U34" s="57">
        <f t="shared" si="13"/>
        <v>0</v>
      </c>
      <c r="V34" s="57">
        <f t="shared" si="13"/>
        <v>0</v>
      </c>
      <c r="W34" s="57">
        <f t="shared" si="13"/>
        <v>0</v>
      </c>
      <c r="X34" s="57">
        <f t="shared" si="13"/>
        <v>0</v>
      </c>
      <c r="Y34" s="57">
        <f t="shared" si="13"/>
        <v>0</v>
      </c>
      <c r="Z34" s="57">
        <f t="shared" si="13"/>
        <v>0</v>
      </c>
      <c r="AA34" s="57">
        <f t="shared" si="13"/>
        <v>0</v>
      </c>
      <c r="AB34" s="57">
        <f t="shared" si="13"/>
        <v>0</v>
      </c>
    </row>
    <row r="35" spans="1:28" ht="25.5">
      <c r="A35" s="53" t="s">
        <v>173</v>
      </c>
      <c r="B35" s="59" t="s">
        <v>39</v>
      </c>
      <c r="C35" s="101">
        <v>149</v>
      </c>
      <c r="D35" s="97" t="s">
        <v>11</v>
      </c>
      <c r="E35" s="101">
        <v>12.4</v>
      </c>
      <c r="F35" s="97" t="s">
        <v>11</v>
      </c>
      <c r="G35" s="101">
        <v>11.7</v>
      </c>
      <c r="H35" s="97" t="s">
        <v>11</v>
      </c>
      <c r="I35" s="100">
        <f>SUM(C35,E35,G35)</f>
        <v>173.1</v>
      </c>
      <c r="J35" s="97" t="s">
        <v>11</v>
      </c>
      <c r="K35" s="101"/>
      <c r="L35" s="97" t="s">
        <v>11</v>
      </c>
      <c r="M35" s="32"/>
      <c r="N35" s="56" t="str">
        <f t="shared" si="0"/>
        <v>250</v>
      </c>
      <c r="O35" s="57">
        <f t="shared" si="2"/>
        <v>0</v>
      </c>
      <c r="P35" s="55" t="s">
        <v>11</v>
      </c>
      <c r="Q35" s="32"/>
      <c r="R35" s="32"/>
      <c r="S35" s="8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60" t="s">
        <v>13</v>
      </c>
      <c r="B36" s="59" t="s">
        <v>26</v>
      </c>
      <c r="C36" s="100">
        <f>C37+C44+C45+C47+C51+C62</f>
        <v>232.1</v>
      </c>
      <c r="D36" s="100">
        <f>D37+D44+D45+D46+D47+D48+D49+D51+D62</f>
        <v>6.859999999999999</v>
      </c>
      <c r="E36" s="100">
        <f>E37+E44+E45+E47+E51+E62</f>
        <v>5.8</v>
      </c>
      <c r="F36" s="100">
        <f>F37+F44+F45+F46+F47+F48+F49+F51+F62</f>
        <v>0</v>
      </c>
      <c r="G36" s="100">
        <f>G37+G44+G45+G47+G51+G62</f>
        <v>38.8</v>
      </c>
      <c r="H36" s="100">
        <f>H37+H44+H45+H46+H47+H48+H49+H51+H62</f>
        <v>1.983</v>
      </c>
      <c r="I36" s="100">
        <f>I37+I44+I45+I47+I51+I62</f>
        <v>276.7</v>
      </c>
      <c r="J36" s="100">
        <f>J37+J44+J45+J46+J47+J48+J49+J51+J62</f>
        <v>8.843</v>
      </c>
      <c r="K36" s="100">
        <f>K37+K44+K45+K47+K51+K62</f>
        <v>0</v>
      </c>
      <c r="L36" s="100">
        <f>L37+L44+L45+L46+L47+L48+L49+L51+L62</f>
        <v>0</v>
      </c>
      <c r="M36" s="32"/>
      <c r="N36" s="56" t="str">
        <f t="shared" si="0"/>
        <v>300</v>
      </c>
      <c r="O36" s="57">
        <f t="shared" si="2"/>
        <v>0</v>
      </c>
      <c r="P36" s="57">
        <f t="shared" si="1"/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25.5">
      <c r="A37" s="61" t="s">
        <v>28</v>
      </c>
      <c r="B37" s="59" t="s">
        <v>30</v>
      </c>
      <c r="C37" s="100">
        <f>SUM(C38:C43)</f>
        <v>0</v>
      </c>
      <c r="D37" s="100">
        <f aca="true" t="shared" si="14" ref="D37:L37">SUM(D38:D43)</f>
        <v>0</v>
      </c>
      <c r="E37" s="100">
        <f t="shared" si="14"/>
        <v>0</v>
      </c>
      <c r="F37" s="100">
        <f t="shared" si="14"/>
        <v>0</v>
      </c>
      <c r="G37" s="100">
        <f t="shared" si="14"/>
        <v>25.1</v>
      </c>
      <c r="H37" s="100">
        <f t="shared" si="14"/>
        <v>1.983</v>
      </c>
      <c r="I37" s="100">
        <f t="shared" si="14"/>
        <v>25.1</v>
      </c>
      <c r="J37" s="100">
        <f t="shared" si="14"/>
        <v>1.983</v>
      </c>
      <c r="K37" s="100">
        <f t="shared" si="14"/>
        <v>0</v>
      </c>
      <c r="L37" s="100">
        <f t="shared" si="14"/>
        <v>0</v>
      </c>
      <c r="M37" s="32"/>
      <c r="N37" s="56" t="str">
        <f t="shared" si="0"/>
        <v>310</v>
      </c>
      <c r="O37" s="57">
        <f t="shared" si="2"/>
        <v>0</v>
      </c>
      <c r="P37" s="57">
        <f t="shared" si="1"/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>
      <c r="A38" s="61" t="s">
        <v>100</v>
      </c>
      <c r="B38" s="59" t="s">
        <v>31</v>
      </c>
      <c r="C38" s="101"/>
      <c r="D38" s="101"/>
      <c r="E38" s="101"/>
      <c r="F38" s="101"/>
      <c r="G38" s="101"/>
      <c r="H38" s="101"/>
      <c r="I38" s="100">
        <f>SUM(C38,E38,G38)</f>
        <v>0</v>
      </c>
      <c r="J38" s="100">
        <f aca="true" t="shared" si="15" ref="I38:J44">SUM(D38,F38,H38)</f>
        <v>0</v>
      </c>
      <c r="K38" s="101"/>
      <c r="L38" s="101"/>
      <c r="M38" s="32"/>
      <c r="N38" s="56" t="str">
        <f t="shared" si="0"/>
        <v>311</v>
      </c>
      <c r="O38" s="57">
        <f t="shared" si="2"/>
        <v>0</v>
      </c>
      <c r="P38" s="57">
        <f t="shared" si="1"/>
        <v>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2.75">
      <c r="A39" s="61" t="s">
        <v>14</v>
      </c>
      <c r="B39" s="59" t="s">
        <v>32</v>
      </c>
      <c r="C39" s="101"/>
      <c r="D39" s="101"/>
      <c r="E39" s="101"/>
      <c r="F39" s="101"/>
      <c r="G39" s="101"/>
      <c r="H39" s="101"/>
      <c r="I39" s="100">
        <f t="shared" si="15"/>
        <v>0</v>
      </c>
      <c r="J39" s="100">
        <f t="shared" si="15"/>
        <v>0</v>
      </c>
      <c r="K39" s="101"/>
      <c r="L39" s="101"/>
      <c r="M39" s="32"/>
      <c r="N39" s="56" t="str">
        <f t="shared" si="0"/>
        <v>312</v>
      </c>
      <c r="O39" s="57">
        <f t="shared" si="2"/>
        <v>0</v>
      </c>
      <c r="P39" s="57">
        <f t="shared" si="1"/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61" t="s">
        <v>101</v>
      </c>
      <c r="B40" s="59" t="s">
        <v>40</v>
      </c>
      <c r="C40" s="101"/>
      <c r="D40" s="101"/>
      <c r="E40" s="101"/>
      <c r="F40" s="101"/>
      <c r="G40" s="101"/>
      <c r="H40" s="101"/>
      <c r="I40" s="100">
        <f t="shared" si="15"/>
        <v>0</v>
      </c>
      <c r="J40" s="100">
        <f t="shared" si="15"/>
        <v>0</v>
      </c>
      <c r="K40" s="101"/>
      <c r="L40" s="101"/>
      <c r="M40" s="32"/>
      <c r="N40" s="56" t="str">
        <f t="shared" si="0"/>
        <v>313</v>
      </c>
      <c r="O40" s="57">
        <f t="shared" si="2"/>
        <v>0</v>
      </c>
      <c r="P40" s="57">
        <f t="shared" si="1"/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>
      <c r="A41" s="61" t="s">
        <v>98</v>
      </c>
      <c r="B41" s="59" t="s">
        <v>41</v>
      </c>
      <c r="C41" s="101"/>
      <c r="D41" s="101"/>
      <c r="E41" s="101"/>
      <c r="F41" s="101"/>
      <c r="G41" s="101"/>
      <c r="H41" s="101"/>
      <c r="I41" s="100">
        <f t="shared" si="15"/>
        <v>0</v>
      </c>
      <c r="J41" s="100">
        <f t="shared" si="15"/>
        <v>0</v>
      </c>
      <c r="K41" s="101"/>
      <c r="L41" s="101"/>
      <c r="M41" s="32"/>
      <c r="N41" s="56" t="str">
        <f t="shared" si="0"/>
        <v>314</v>
      </c>
      <c r="O41" s="57">
        <f t="shared" si="2"/>
        <v>0</v>
      </c>
      <c r="P41" s="57">
        <f t="shared" si="1"/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2.75">
      <c r="A42" s="61" t="s">
        <v>113</v>
      </c>
      <c r="B42" s="59" t="s">
        <v>42</v>
      </c>
      <c r="C42" s="101"/>
      <c r="D42" s="101"/>
      <c r="E42" s="101"/>
      <c r="F42" s="101"/>
      <c r="G42" s="101">
        <v>25.1</v>
      </c>
      <c r="H42" s="101">
        <v>1.983</v>
      </c>
      <c r="I42" s="100">
        <f t="shared" si="15"/>
        <v>25.1</v>
      </c>
      <c r="J42" s="100">
        <f t="shared" si="15"/>
        <v>1.983</v>
      </c>
      <c r="K42" s="101"/>
      <c r="L42" s="101"/>
      <c r="M42" s="32"/>
      <c r="N42" s="56" t="str">
        <f t="shared" si="0"/>
        <v>315</v>
      </c>
      <c r="O42" s="57">
        <f t="shared" si="2"/>
        <v>0</v>
      </c>
      <c r="P42" s="57">
        <f t="shared" si="1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2.75">
      <c r="A43" s="61" t="s">
        <v>99</v>
      </c>
      <c r="B43" s="59" t="s">
        <v>43</v>
      </c>
      <c r="C43" s="101"/>
      <c r="D43" s="101"/>
      <c r="E43" s="101"/>
      <c r="F43" s="101"/>
      <c r="G43" s="101"/>
      <c r="H43" s="101"/>
      <c r="I43" s="100">
        <f t="shared" si="15"/>
        <v>0</v>
      </c>
      <c r="J43" s="100">
        <f t="shared" si="15"/>
        <v>0</v>
      </c>
      <c r="K43" s="101"/>
      <c r="L43" s="101"/>
      <c r="M43" s="32"/>
      <c r="N43" s="56" t="str">
        <f t="shared" si="0"/>
        <v>316</v>
      </c>
      <c r="O43" s="57">
        <f t="shared" si="2"/>
        <v>0</v>
      </c>
      <c r="P43" s="57">
        <f t="shared" si="1"/>
        <v>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2.75">
      <c r="A44" s="61" t="s">
        <v>117</v>
      </c>
      <c r="B44" s="59" t="s">
        <v>33</v>
      </c>
      <c r="C44" s="101">
        <v>144.4</v>
      </c>
      <c r="D44" s="101">
        <v>3.928</v>
      </c>
      <c r="E44" s="101"/>
      <c r="F44" s="101"/>
      <c r="G44" s="101"/>
      <c r="H44" s="101"/>
      <c r="I44" s="100">
        <f t="shared" si="15"/>
        <v>144.4</v>
      </c>
      <c r="J44" s="100">
        <f t="shared" si="15"/>
        <v>3.928</v>
      </c>
      <c r="K44" s="101"/>
      <c r="L44" s="101"/>
      <c r="M44" s="32"/>
      <c r="N44" s="56" t="str">
        <f t="shared" si="0"/>
        <v>320</v>
      </c>
      <c r="O44" s="57">
        <f t="shared" si="2"/>
        <v>0</v>
      </c>
      <c r="P44" s="57">
        <f t="shared" si="1"/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2.75">
      <c r="A45" s="61" t="s">
        <v>128</v>
      </c>
      <c r="B45" s="59" t="s">
        <v>129</v>
      </c>
      <c r="C45" s="101"/>
      <c r="D45" s="101"/>
      <c r="E45" s="101"/>
      <c r="F45" s="101"/>
      <c r="G45" s="101">
        <v>2.7</v>
      </c>
      <c r="H45" s="101"/>
      <c r="I45" s="100">
        <f>SUM(C45,E45,G45)</f>
        <v>2.7</v>
      </c>
      <c r="J45" s="100">
        <f>SUM(D45,F45,H45)</f>
        <v>0</v>
      </c>
      <c r="K45" s="101"/>
      <c r="L45" s="101"/>
      <c r="M45" s="32"/>
      <c r="N45" s="56" t="str">
        <f>B45</f>
        <v>321</v>
      </c>
      <c r="O45" s="57">
        <f>IF(K45&gt;I45,I45-K45,0)</f>
        <v>0</v>
      </c>
      <c r="P45" s="57">
        <f>IF(L45&gt;J45,J45-L45,0)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2.75">
      <c r="A46" s="61" t="s">
        <v>131</v>
      </c>
      <c r="B46" s="59" t="s">
        <v>130</v>
      </c>
      <c r="C46" s="97" t="s">
        <v>11</v>
      </c>
      <c r="D46" s="101"/>
      <c r="E46" s="97" t="s">
        <v>11</v>
      </c>
      <c r="F46" s="101"/>
      <c r="G46" s="97" t="s">
        <v>11</v>
      </c>
      <c r="H46" s="101"/>
      <c r="I46" s="97" t="s">
        <v>11</v>
      </c>
      <c r="J46" s="100">
        <f>SUM(D46,F46,H46)</f>
        <v>0</v>
      </c>
      <c r="K46" s="97" t="s">
        <v>11</v>
      </c>
      <c r="L46" s="101"/>
      <c r="M46" s="32"/>
      <c r="N46" s="56" t="str">
        <f>B46</f>
        <v>322</v>
      </c>
      <c r="O46" s="55" t="s">
        <v>11</v>
      </c>
      <c r="P46" s="57">
        <f>IF(L46&gt;J46,J46-L46,0)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63.75">
      <c r="A47" s="66" t="s">
        <v>136</v>
      </c>
      <c r="B47" s="64" t="s">
        <v>138</v>
      </c>
      <c r="C47" s="101"/>
      <c r="D47" s="101"/>
      <c r="E47" s="101"/>
      <c r="F47" s="101"/>
      <c r="G47" s="101"/>
      <c r="H47" s="101"/>
      <c r="I47" s="100">
        <f>SUM(C47,E47,G47)</f>
        <v>0</v>
      </c>
      <c r="J47" s="100">
        <f>SUM(D47,F47,H47)</f>
        <v>0</v>
      </c>
      <c r="K47" s="101"/>
      <c r="L47" s="101"/>
      <c r="M47" s="32"/>
      <c r="N47" s="56" t="str">
        <f>B47</f>
        <v>323</v>
      </c>
      <c r="O47" s="57">
        <f>IF(K47&gt;I47,I47-K47,0)</f>
        <v>0</v>
      </c>
      <c r="P47" s="57">
        <f>IF(L47&gt;J47,J47-L47,0)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2.75">
      <c r="A48" s="66" t="s">
        <v>139</v>
      </c>
      <c r="B48" s="64" t="s">
        <v>140</v>
      </c>
      <c r="C48" s="97" t="s">
        <v>11</v>
      </c>
      <c r="D48" s="101"/>
      <c r="E48" s="97" t="s">
        <v>11</v>
      </c>
      <c r="F48" s="101"/>
      <c r="G48" s="97" t="s">
        <v>11</v>
      </c>
      <c r="H48" s="101"/>
      <c r="I48" s="97" t="s">
        <v>11</v>
      </c>
      <c r="J48" s="100">
        <f>SUM(D48,F48,H48)</f>
        <v>0</v>
      </c>
      <c r="K48" s="97" t="s">
        <v>11</v>
      </c>
      <c r="L48" s="101"/>
      <c r="M48" s="32"/>
      <c r="N48" s="56" t="str">
        <f>B48</f>
        <v>324</v>
      </c>
      <c r="O48" s="55" t="s">
        <v>11</v>
      </c>
      <c r="P48" s="57">
        <f>IF(L48&gt;J48,J48-L48,0)</f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76.5">
      <c r="A49" s="66" t="s">
        <v>156</v>
      </c>
      <c r="B49" s="64" t="s">
        <v>141</v>
      </c>
      <c r="C49" s="97" t="s">
        <v>11</v>
      </c>
      <c r="D49" s="101"/>
      <c r="E49" s="97" t="s">
        <v>11</v>
      </c>
      <c r="F49" s="101"/>
      <c r="G49" s="97" t="s">
        <v>11</v>
      </c>
      <c r="H49" s="101"/>
      <c r="I49" s="97" t="s">
        <v>11</v>
      </c>
      <c r="J49" s="100">
        <f>SUM(D49,F49,H49)</f>
        <v>0</v>
      </c>
      <c r="K49" s="97" t="s">
        <v>11</v>
      </c>
      <c r="L49" s="101"/>
      <c r="M49" s="32"/>
      <c r="N49" s="56" t="str">
        <f>B49</f>
        <v>325</v>
      </c>
      <c r="O49" s="55" t="s">
        <v>11</v>
      </c>
      <c r="P49" s="57">
        <f>IF(L49&gt;J49,J49-L49,0)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25.5">
      <c r="A50" s="53" t="s">
        <v>29</v>
      </c>
      <c r="B50" s="59" t="s">
        <v>44</v>
      </c>
      <c r="C50" s="101">
        <v>149</v>
      </c>
      <c r="D50" s="97" t="s">
        <v>11</v>
      </c>
      <c r="E50" s="101">
        <v>12.4</v>
      </c>
      <c r="F50" s="97" t="s">
        <v>11</v>
      </c>
      <c r="G50" s="101">
        <v>11.7</v>
      </c>
      <c r="H50" s="97" t="s">
        <v>11</v>
      </c>
      <c r="I50" s="100">
        <f>SUM(C50,E50,G50)</f>
        <v>173.1</v>
      </c>
      <c r="J50" s="97" t="s">
        <v>11</v>
      </c>
      <c r="K50" s="101"/>
      <c r="L50" s="97" t="s">
        <v>11</v>
      </c>
      <c r="M50" s="32"/>
      <c r="N50" s="56" t="str">
        <f t="shared" si="0"/>
        <v>350</v>
      </c>
      <c r="O50" s="57">
        <f t="shared" si="2"/>
        <v>0</v>
      </c>
      <c r="P50" s="55" t="s">
        <v>11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2.75">
      <c r="A51" s="61" t="s">
        <v>115</v>
      </c>
      <c r="B51" s="59" t="s">
        <v>45</v>
      </c>
      <c r="C51" s="100">
        <f aca="true" t="shared" si="16" ref="C51:H51">SUM(C52:C61)</f>
        <v>87.69999999999999</v>
      </c>
      <c r="D51" s="100">
        <f t="shared" si="16"/>
        <v>2.932</v>
      </c>
      <c r="E51" s="100">
        <f t="shared" si="16"/>
        <v>5.8</v>
      </c>
      <c r="F51" s="100">
        <f t="shared" si="16"/>
        <v>0</v>
      </c>
      <c r="G51" s="100">
        <f t="shared" si="16"/>
        <v>11</v>
      </c>
      <c r="H51" s="100">
        <f t="shared" si="16"/>
        <v>0</v>
      </c>
      <c r="I51" s="100">
        <f>SUM(C51,E51,G51)</f>
        <v>104.49999999999999</v>
      </c>
      <c r="J51" s="100">
        <f aca="true" t="shared" si="17" ref="I51:J63">SUM(D51,F51,H51)</f>
        <v>2.932</v>
      </c>
      <c r="K51" s="100">
        <f>SUM(K52:K61)</f>
        <v>0</v>
      </c>
      <c r="L51" s="100">
        <f>SUM(L52:L61)</f>
        <v>0</v>
      </c>
      <c r="M51" s="32"/>
      <c r="N51" s="56" t="str">
        <f t="shared" si="0"/>
        <v>360</v>
      </c>
      <c r="O51" s="57">
        <f t="shared" si="2"/>
        <v>0</v>
      </c>
      <c r="P51" s="57">
        <f t="shared" si="1"/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5.5">
      <c r="A52" s="61" t="s">
        <v>102</v>
      </c>
      <c r="B52" s="59" t="s">
        <v>46</v>
      </c>
      <c r="C52" s="101">
        <v>26.2</v>
      </c>
      <c r="D52" s="101"/>
      <c r="E52" s="101">
        <v>5.8</v>
      </c>
      <c r="F52" s="101"/>
      <c r="G52" s="101">
        <v>11</v>
      </c>
      <c r="H52" s="101"/>
      <c r="I52" s="100">
        <f>SUM(C52,E52,G52)</f>
        <v>43</v>
      </c>
      <c r="J52" s="100">
        <f t="shared" si="17"/>
        <v>0</v>
      </c>
      <c r="K52" s="101"/>
      <c r="L52" s="101"/>
      <c r="M52" s="32"/>
      <c r="N52" s="56" t="str">
        <f t="shared" si="0"/>
        <v>361</v>
      </c>
      <c r="O52" s="57">
        <f t="shared" si="2"/>
        <v>0</v>
      </c>
      <c r="P52" s="57">
        <f t="shared" si="1"/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2.75">
      <c r="A53" s="61" t="s">
        <v>15</v>
      </c>
      <c r="B53" s="59" t="s">
        <v>47</v>
      </c>
      <c r="C53" s="101">
        <v>39.6</v>
      </c>
      <c r="D53" s="101">
        <v>1.789</v>
      </c>
      <c r="E53" s="101"/>
      <c r="F53" s="101"/>
      <c r="G53" s="101"/>
      <c r="H53" s="101"/>
      <c r="I53" s="100">
        <f t="shared" si="17"/>
        <v>39.6</v>
      </c>
      <c r="J53" s="100">
        <f t="shared" si="17"/>
        <v>1.789</v>
      </c>
      <c r="K53" s="101"/>
      <c r="L53" s="101"/>
      <c r="M53" s="32"/>
      <c r="N53" s="56" t="str">
        <f t="shared" si="0"/>
        <v>362</v>
      </c>
      <c r="O53" s="57">
        <f t="shared" si="2"/>
        <v>0</v>
      </c>
      <c r="P53" s="57">
        <f t="shared" si="1"/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2.75">
      <c r="A54" s="61" t="s">
        <v>16</v>
      </c>
      <c r="B54" s="59" t="s">
        <v>48</v>
      </c>
      <c r="C54" s="101">
        <v>21.9</v>
      </c>
      <c r="D54" s="101">
        <v>1.143</v>
      </c>
      <c r="E54" s="101"/>
      <c r="F54" s="101"/>
      <c r="G54" s="101"/>
      <c r="H54" s="101"/>
      <c r="I54" s="100">
        <f t="shared" si="17"/>
        <v>21.9</v>
      </c>
      <c r="J54" s="100">
        <f t="shared" si="17"/>
        <v>1.143</v>
      </c>
      <c r="K54" s="101"/>
      <c r="L54" s="101"/>
      <c r="M54" s="32"/>
      <c r="N54" s="56" t="str">
        <f t="shared" si="0"/>
        <v>363</v>
      </c>
      <c r="O54" s="57">
        <f t="shared" si="2"/>
        <v>0</v>
      </c>
      <c r="P54" s="57">
        <f t="shared" si="1"/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2.75">
      <c r="A55" s="61" t="s">
        <v>17</v>
      </c>
      <c r="B55" s="59" t="s">
        <v>49</v>
      </c>
      <c r="C55" s="101"/>
      <c r="D55" s="101"/>
      <c r="E55" s="101"/>
      <c r="F55" s="101"/>
      <c r="G55" s="101"/>
      <c r="H55" s="101"/>
      <c r="I55" s="100">
        <f t="shared" si="17"/>
        <v>0</v>
      </c>
      <c r="J55" s="100">
        <f t="shared" si="17"/>
        <v>0</v>
      </c>
      <c r="K55" s="101"/>
      <c r="L55" s="101"/>
      <c r="M55" s="32"/>
      <c r="N55" s="56" t="str">
        <f t="shared" si="0"/>
        <v>364</v>
      </c>
      <c r="O55" s="57">
        <f t="shared" si="2"/>
        <v>0</v>
      </c>
      <c r="P55" s="57">
        <f t="shared" si="1"/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2.75">
      <c r="A56" s="61" t="s">
        <v>112</v>
      </c>
      <c r="B56" s="59" t="s">
        <v>50</v>
      </c>
      <c r="C56" s="101"/>
      <c r="D56" s="101"/>
      <c r="E56" s="101"/>
      <c r="F56" s="101"/>
      <c r="G56" s="101"/>
      <c r="H56" s="101"/>
      <c r="I56" s="100">
        <f t="shared" si="17"/>
        <v>0</v>
      </c>
      <c r="J56" s="100">
        <f t="shared" si="17"/>
        <v>0</v>
      </c>
      <c r="K56" s="101"/>
      <c r="L56" s="101"/>
      <c r="M56" s="32"/>
      <c r="N56" s="56" t="str">
        <f t="shared" si="0"/>
        <v>365</v>
      </c>
      <c r="O56" s="57">
        <f t="shared" si="2"/>
        <v>0</v>
      </c>
      <c r="P56" s="57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5.5" customHeight="1">
      <c r="A57" s="61" t="s">
        <v>35</v>
      </c>
      <c r="B57" s="59" t="s">
        <v>51</v>
      </c>
      <c r="C57" s="101"/>
      <c r="D57" s="101"/>
      <c r="E57" s="101"/>
      <c r="F57" s="101"/>
      <c r="G57" s="101"/>
      <c r="H57" s="101"/>
      <c r="I57" s="100">
        <f t="shared" si="17"/>
        <v>0</v>
      </c>
      <c r="J57" s="100">
        <f t="shared" si="17"/>
        <v>0</v>
      </c>
      <c r="K57" s="101"/>
      <c r="L57" s="101"/>
      <c r="M57" s="32"/>
      <c r="N57" s="56" t="str">
        <f t="shared" si="0"/>
        <v>366</v>
      </c>
      <c r="O57" s="57">
        <f t="shared" si="2"/>
        <v>0</v>
      </c>
      <c r="P57" s="57">
        <f t="shared" si="1"/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63.75">
      <c r="A58" s="67" t="s">
        <v>103</v>
      </c>
      <c r="B58" s="59" t="s">
        <v>52</v>
      </c>
      <c r="C58" s="101"/>
      <c r="D58" s="101"/>
      <c r="E58" s="101"/>
      <c r="F58" s="101"/>
      <c r="G58" s="101"/>
      <c r="H58" s="101"/>
      <c r="I58" s="100">
        <f t="shared" si="17"/>
        <v>0</v>
      </c>
      <c r="J58" s="100">
        <f t="shared" si="17"/>
        <v>0</v>
      </c>
      <c r="K58" s="101"/>
      <c r="L58" s="101"/>
      <c r="M58" s="32"/>
      <c r="N58" s="56" t="str">
        <f t="shared" si="0"/>
        <v>367</v>
      </c>
      <c r="O58" s="57">
        <f t="shared" si="2"/>
        <v>0</v>
      </c>
      <c r="P58" s="57">
        <f t="shared" si="1"/>
        <v>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5.5">
      <c r="A59" s="61" t="s">
        <v>36</v>
      </c>
      <c r="B59" s="59" t="s">
        <v>53</v>
      </c>
      <c r="C59" s="101"/>
      <c r="D59" s="101"/>
      <c r="E59" s="101"/>
      <c r="F59" s="101"/>
      <c r="G59" s="101"/>
      <c r="H59" s="101"/>
      <c r="I59" s="100">
        <f>SUM(C59,E59,G59)</f>
        <v>0</v>
      </c>
      <c r="J59" s="100">
        <f>SUM(D59,F59,H59)</f>
        <v>0</v>
      </c>
      <c r="K59" s="101"/>
      <c r="L59" s="101"/>
      <c r="M59" s="32"/>
      <c r="N59" s="56" t="str">
        <f>B59</f>
        <v>368</v>
      </c>
      <c r="O59" s="57">
        <f>IF(K59&gt;I59,I59-K59,0)</f>
        <v>0</v>
      </c>
      <c r="P59" s="57">
        <f>IF(L59&gt;J59,J59-L59,0)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5.5">
      <c r="A60" s="61" t="s">
        <v>125</v>
      </c>
      <c r="B60" s="59" t="s">
        <v>123</v>
      </c>
      <c r="C60" s="101"/>
      <c r="D60" s="101"/>
      <c r="E60" s="101"/>
      <c r="F60" s="101"/>
      <c r="G60" s="101"/>
      <c r="H60" s="101"/>
      <c r="I60" s="100">
        <f>SUM(C60,E60,G60)</f>
        <v>0</v>
      </c>
      <c r="J60" s="100">
        <f>SUM(D60,F60,H60)</f>
        <v>0</v>
      </c>
      <c r="K60" s="101"/>
      <c r="L60" s="101"/>
      <c r="M60" s="32"/>
      <c r="N60" s="56" t="str">
        <f>B60</f>
        <v>369</v>
      </c>
      <c r="O60" s="57">
        <f>IF(K60&gt;I60,I60-K60,0)</f>
        <v>0</v>
      </c>
      <c r="P60" s="57">
        <f>IF(L60&gt;J60,J60-L60,0)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61" t="s">
        <v>126</v>
      </c>
      <c r="B61" s="59" t="s">
        <v>124</v>
      </c>
      <c r="C61" s="97" t="s">
        <v>11</v>
      </c>
      <c r="D61" s="101"/>
      <c r="E61" s="97" t="s">
        <v>11</v>
      </c>
      <c r="F61" s="101"/>
      <c r="G61" s="97" t="s">
        <v>11</v>
      </c>
      <c r="H61" s="101"/>
      <c r="I61" s="97" t="s">
        <v>11</v>
      </c>
      <c r="J61" s="100">
        <f t="shared" si="17"/>
        <v>0</v>
      </c>
      <c r="K61" s="97" t="s">
        <v>11</v>
      </c>
      <c r="L61" s="101"/>
      <c r="M61" s="32"/>
      <c r="N61" s="56" t="str">
        <f t="shared" si="0"/>
        <v>370</v>
      </c>
      <c r="O61" s="55" t="s">
        <v>11</v>
      </c>
      <c r="P61" s="57">
        <f t="shared" si="1"/>
        <v>0</v>
      </c>
      <c r="Q61" s="37"/>
      <c r="R61" s="37"/>
      <c r="S61" s="37"/>
      <c r="T61" s="37"/>
      <c r="U61" s="37"/>
      <c r="V61" s="37"/>
      <c r="W61" s="37"/>
      <c r="X61" s="37"/>
      <c r="Y61" s="32"/>
      <c r="Z61" s="32"/>
      <c r="AA61" s="32"/>
      <c r="AB61" s="32"/>
    </row>
    <row r="62" spans="1:28" ht="51.75">
      <c r="A62" s="61" t="s">
        <v>169</v>
      </c>
      <c r="B62" s="59" t="s">
        <v>54</v>
      </c>
      <c r="C62" s="101"/>
      <c r="D62" s="101"/>
      <c r="E62" s="101"/>
      <c r="F62" s="101"/>
      <c r="G62" s="101"/>
      <c r="H62" s="101"/>
      <c r="I62" s="100">
        <f>SUM(C62,E62,G62)</f>
        <v>0</v>
      </c>
      <c r="J62" s="100">
        <f>SUM(D62,F62,H62)</f>
        <v>0</v>
      </c>
      <c r="K62" s="101"/>
      <c r="L62" s="101"/>
      <c r="M62" s="32"/>
      <c r="N62" s="56" t="str">
        <f t="shared" si="0"/>
        <v>380</v>
      </c>
      <c r="O62" s="57">
        <f t="shared" si="2"/>
        <v>0</v>
      </c>
      <c r="P62" s="57">
        <f t="shared" si="1"/>
        <v>0</v>
      </c>
      <c r="Q62" s="32"/>
      <c r="R62" s="143"/>
      <c r="S62" s="143"/>
      <c r="T62" s="37"/>
      <c r="U62" s="37"/>
      <c r="V62" s="37"/>
      <c r="W62" s="37"/>
      <c r="X62" s="37"/>
      <c r="Y62" s="32"/>
      <c r="Z62" s="32"/>
      <c r="AA62" s="32"/>
      <c r="AB62" s="32"/>
    </row>
    <row r="63" spans="1:28" ht="39">
      <c r="A63" s="61" t="s">
        <v>111</v>
      </c>
      <c r="B63" s="59" t="s">
        <v>34</v>
      </c>
      <c r="C63" s="101"/>
      <c r="D63" s="101"/>
      <c r="E63" s="101"/>
      <c r="F63" s="101"/>
      <c r="G63" s="101"/>
      <c r="H63" s="101"/>
      <c r="I63" s="100">
        <f t="shared" si="17"/>
        <v>0</v>
      </c>
      <c r="J63" s="100">
        <f t="shared" si="17"/>
        <v>0</v>
      </c>
      <c r="K63" s="97" t="s">
        <v>11</v>
      </c>
      <c r="L63" s="97" t="s">
        <v>11</v>
      </c>
      <c r="M63" s="32"/>
      <c r="N63" s="56" t="str">
        <f t="shared" si="0"/>
        <v>400</v>
      </c>
      <c r="O63" s="55" t="s">
        <v>11</v>
      </c>
      <c r="P63" s="55" t="s">
        <v>11</v>
      </c>
      <c r="Q63" s="37"/>
      <c r="R63" s="68"/>
      <c r="S63" s="69"/>
      <c r="T63" s="37"/>
      <c r="U63" s="37"/>
      <c r="V63" s="37"/>
      <c r="W63" s="37"/>
      <c r="X63" s="37"/>
      <c r="Y63" s="32"/>
      <c r="Z63" s="32"/>
      <c r="AA63" s="32"/>
      <c r="AB63" s="32"/>
    </row>
    <row r="64" spans="1:28" ht="39">
      <c r="A64" s="66" t="s">
        <v>109</v>
      </c>
      <c r="B64" s="64" t="s">
        <v>104</v>
      </c>
      <c r="C64" s="101"/>
      <c r="D64" s="101"/>
      <c r="E64" s="101"/>
      <c r="F64" s="101"/>
      <c r="G64" s="101"/>
      <c r="H64" s="101"/>
      <c r="I64" s="100">
        <f aca="true" t="shared" si="18" ref="I64:J66">SUM(C64,E64,G64)</f>
        <v>0</v>
      </c>
      <c r="J64" s="100">
        <f t="shared" si="18"/>
        <v>0</v>
      </c>
      <c r="K64" s="97" t="s">
        <v>11</v>
      </c>
      <c r="L64" s="97" t="s">
        <v>11</v>
      </c>
      <c r="M64" s="32"/>
      <c r="N64" s="56" t="str">
        <f t="shared" si="0"/>
        <v>410</v>
      </c>
      <c r="O64" s="55" t="s">
        <v>11</v>
      </c>
      <c r="P64" s="55" t="s">
        <v>11</v>
      </c>
      <c r="Q64" s="37"/>
      <c r="R64" s="68"/>
      <c r="S64" s="70"/>
      <c r="T64" s="37"/>
      <c r="U64" s="37"/>
      <c r="V64" s="37"/>
      <c r="W64" s="37"/>
      <c r="X64" s="37"/>
      <c r="Y64" s="32"/>
      <c r="Z64" s="32"/>
      <c r="AA64" s="32"/>
      <c r="AB64" s="32"/>
    </row>
    <row r="65" spans="1:28" ht="39">
      <c r="A65" s="87" t="s">
        <v>160</v>
      </c>
      <c r="B65" s="88" t="s">
        <v>161</v>
      </c>
      <c r="C65" s="101"/>
      <c r="D65" s="101"/>
      <c r="E65" s="101"/>
      <c r="F65" s="101"/>
      <c r="G65" s="101"/>
      <c r="H65" s="101"/>
      <c r="I65" s="100">
        <f t="shared" si="18"/>
        <v>0</v>
      </c>
      <c r="J65" s="100">
        <f t="shared" si="18"/>
        <v>0</v>
      </c>
      <c r="K65" s="102"/>
      <c r="L65" s="102"/>
      <c r="M65" s="32"/>
      <c r="N65" s="56" t="str">
        <f t="shared" si="0"/>
        <v>420</v>
      </c>
      <c r="O65" s="57">
        <f>IF(K65&gt;I65,I65-K65,0)</f>
        <v>0</v>
      </c>
      <c r="P65" s="57">
        <f>IF(L65&gt;J65,J65-L65,0)</f>
        <v>0</v>
      </c>
      <c r="Q65" s="37"/>
      <c r="R65" s="68"/>
      <c r="S65" s="70"/>
      <c r="T65" s="37"/>
      <c r="U65" s="37"/>
      <c r="V65" s="37"/>
      <c r="W65" s="37"/>
      <c r="X65" s="37"/>
      <c r="Y65" s="32"/>
      <c r="Z65" s="32"/>
      <c r="AA65" s="32"/>
      <c r="AB65" s="32"/>
    </row>
    <row r="66" spans="1:28" ht="51.75">
      <c r="A66" s="87" t="s">
        <v>175</v>
      </c>
      <c r="B66" s="88" t="s">
        <v>162</v>
      </c>
      <c r="C66" s="101"/>
      <c r="D66" s="101"/>
      <c r="E66" s="101"/>
      <c r="F66" s="101"/>
      <c r="G66" s="101"/>
      <c r="H66" s="101"/>
      <c r="I66" s="100">
        <f t="shared" si="18"/>
        <v>0</v>
      </c>
      <c r="J66" s="100">
        <f t="shared" si="18"/>
        <v>0</v>
      </c>
      <c r="K66" s="102"/>
      <c r="L66" s="102"/>
      <c r="M66" s="32"/>
      <c r="N66" s="56" t="str">
        <f t="shared" si="0"/>
        <v>421</v>
      </c>
      <c r="O66" s="57">
        <f>IF(K66&gt;I66,I66-K66,0)</f>
        <v>0</v>
      </c>
      <c r="P66" s="57">
        <f>IF(L66&gt;J66,J66-L66,0)</f>
        <v>0</v>
      </c>
      <c r="Q66" s="37"/>
      <c r="R66" s="68"/>
      <c r="S66" s="70"/>
      <c r="T66" s="37"/>
      <c r="U66" s="37"/>
      <c r="V66" s="37"/>
      <c r="W66" s="37"/>
      <c r="X66" s="37"/>
      <c r="Y66" s="32"/>
      <c r="Z66" s="32"/>
      <c r="AA66" s="32"/>
      <c r="AB66" s="32"/>
    </row>
    <row r="67" spans="1:28" ht="15">
      <c r="A67" s="71" t="s">
        <v>105</v>
      </c>
      <c r="B67" s="64" t="s">
        <v>106</v>
      </c>
      <c r="C67" s="103">
        <f>SUM(C22,C35)</f>
        <v>149</v>
      </c>
      <c r="D67" s="97" t="s">
        <v>11</v>
      </c>
      <c r="E67" s="103">
        <f>SUM(E22,E35)</f>
        <v>12.4</v>
      </c>
      <c r="F67" s="97" t="s">
        <v>11</v>
      </c>
      <c r="G67" s="103">
        <f>SUM(G22,G35)</f>
        <v>11.7</v>
      </c>
      <c r="H67" s="97" t="s">
        <v>11</v>
      </c>
      <c r="I67" s="103">
        <f>SUM(C67,E67,G67)</f>
        <v>173.1</v>
      </c>
      <c r="J67" s="97" t="s">
        <v>11</v>
      </c>
      <c r="K67" s="103">
        <f>SUM(K22,K35)</f>
        <v>0</v>
      </c>
      <c r="L67" s="97" t="s">
        <v>11</v>
      </c>
      <c r="M67" s="32"/>
      <c r="N67" s="56" t="str">
        <f t="shared" si="0"/>
        <v>500</v>
      </c>
      <c r="O67" s="57">
        <f t="shared" si="2"/>
        <v>0</v>
      </c>
      <c r="P67" s="55" t="s">
        <v>11</v>
      </c>
      <c r="Q67" s="37"/>
      <c r="R67" s="37"/>
      <c r="S67" s="37"/>
      <c r="T67" s="37"/>
      <c r="U67" s="37"/>
      <c r="V67" s="37"/>
      <c r="W67" s="37"/>
      <c r="X67" s="37"/>
      <c r="Y67" s="32"/>
      <c r="Z67" s="32"/>
      <c r="AA67" s="32"/>
      <c r="AB67" s="32"/>
    </row>
    <row r="68" spans="1:28" ht="26.25">
      <c r="A68" s="71" t="s">
        <v>107</v>
      </c>
      <c r="B68" s="64" t="s">
        <v>108</v>
      </c>
      <c r="C68" s="103">
        <f>SUM(C23,C36)</f>
        <v>236.2</v>
      </c>
      <c r="D68" s="103">
        <f>SUM(D23,D36)</f>
        <v>7.704999999999999</v>
      </c>
      <c r="E68" s="103">
        <f>SUM(E23,E36)</f>
        <v>5.8</v>
      </c>
      <c r="F68" s="103">
        <f>SUM(F23,F36)</f>
        <v>0</v>
      </c>
      <c r="G68" s="103">
        <f>SUM(G23,G36)</f>
        <v>38.8</v>
      </c>
      <c r="H68" s="103">
        <f>SUM(H23,H36)</f>
        <v>1.983</v>
      </c>
      <c r="I68" s="103">
        <f>SUM(C68,E68,G68)</f>
        <v>280.8</v>
      </c>
      <c r="J68" s="103">
        <f>SUM(D68,F68,H68)</f>
        <v>9.687999999999999</v>
      </c>
      <c r="K68" s="103">
        <f>SUM(K23,K36)</f>
        <v>0</v>
      </c>
      <c r="L68" s="103">
        <f>SUM(L23,L36)</f>
        <v>0</v>
      </c>
      <c r="M68" s="32"/>
      <c r="N68" s="56" t="str">
        <f t="shared" si="0"/>
        <v>600</v>
      </c>
      <c r="O68" s="57">
        <f t="shared" si="2"/>
        <v>0</v>
      </c>
      <c r="P68" s="57">
        <f t="shared" si="1"/>
        <v>0</v>
      </c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</row>
    <row r="69" spans="1:28" ht="15">
      <c r="A69" s="120"/>
      <c r="B69" s="120"/>
      <c r="C69" s="120"/>
      <c r="D69" s="120"/>
      <c r="E69" s="120"/>
      <c r="F69" s="120"/>
      <c r="G69" s="120"/>
      <c r="H69" s="120"/>
      <c r="I69" s="72"/>
      <c r="J69" s="73"/>
      <c r="K69" s="74"/>
      <c r="L69" s="74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</row>
    <row r="70" spans="1:28" ht="15">
      <c r="A70" s="113"/>
      <c r="B70" s="113"/>
      <c r="C70" s="113"/>
      <c r="D70" s="113"/>
      <c r="E70" s="113"/>
      <c r="F70" s="113"/>
      <c r="G70" s="113"/>
      <c r="H70" s="113"/>
      <c r="I70" s="48"/>
      <c r="J70" s="32"/>
      <c r="K70" s="32"/>
      <c r="L70" s="32"/>
      <c r="M70" s="32"/>
      <c r="N70" s="119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19"/>
      <c r="P70" s="119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</row>
    <row r="71" spans="1:28" ht="15">
      <c r="A71" s="114" t="s">
        <v>1</v>
      </c>
      <c r="B71" s="114"/>
      <c r="C71" s="32"/>
      <c r="D71" s="32"/>
      <c r="E71" s="32"/>
      <c r="F71" s="32"/>
      <c r="G71" s="115" t="s">
        <v>182</v>
      </c>
      <c r="H71" s="115"/>
      <c r="I71" s="115"/>
      <c r="J71" s="32"/>
      <c r="K71" s="139"/>
      <c r="L71" s="139"/>
      <c r="M71" s="31"/>
      <c r="N71" s="107" t="s">
        <v>110</v>
      </c>
      <c r="O71" s="107"/>
      <c r="P71" s="75">
        <f>IF(I63=K68,0,I63-K68)</f>
        <v>0</v>
      </c>
      <c r="Q71" s="3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">
      <c r="A72" s="32"/>
      <c r="B72" s="76"/>
      <c r="C72" s="32"/>
      <c r="D72" s="32"/>
      <c r="E72" s="32"/>
      <c r="F72" s="32"/>
      <c r="G72" s="145" t="s">
        <v>164</v>
      </c>
      <c r="H72" s="145"/>
      <c r="I72" s="145"/>
      <c r="J72" s="83"/>
      <c r="K72" s="137" t="s">
        <v>86</v>
      </c>
      <c r="L72" s="137"/>
      <c r="M72" s="31"/>
      <c r="N72" s="107" t="s">
        <v>116</v>
      </c>
      <c r="O72" s="107"/>
      <c r="P72" s="75">
        <f>IF(J63=L68,0,J63-L68)</f>
        <v>0</v>
      </c>
      <c r="Q72" s="37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6.25" customHeight="1">
      <c r="A73" s="141" t="s">
        <v>0</v>
      </c>
      <c r="B73" s="141"/>
      <c r="C73" s="32"/>
      <c r="D73" s="142" t="s">
        <v>186</v>
      </c>
      <c r="E73" s="142"/>
      <c r="F73" s="32"/>
      <c r="G73" s="115" t="s">
        <v>183</v>
      </c>
      <c r="H73" s="115"/>
      <c r="I73" s="115"/>
      <c r="J73" s="32"/>
      <c r="K73" s="139"/>
      <c r="L73" s="139"/>
      <c r="M73" s="77"/>
      <c r="N73" s="32"/>
      <c r="O73" s="32"/>
      <c r="P73" s="32"/>
      <c r="Q73" s="37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>
      <c r="A74" s="32"/>
      <c r="B74" s="23"/>
      <c r="C74" s="32"/>
      <c r="D74" s="140" t="s">
        <v>87</v>
      </c>
      <c r="E74" s="140"/>
      <c r="F74" s="32"/>
      <c r="G74" s="145" t="s">
        <v>164</v>
      </c>
      <c r="H74" s="145"/>
      <c r="I74" s="145"/>
      <c r="J74" s="32"/>
      <c r="K74" s="137" t="s">
        <v>86</v>
      </c>
      <c r="L74" s="137"/>
      <c r="M74" s="31"/>
      <c r="N74" s="32"/>
      <c r="O74" s="32"/>
      <c r="P74" s="32"/>
      <c r="Q74" s="37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">
      <c r="A75" s="78"/>
      <c r="B75" s="79"/>
      <c r="C75" s="78"/>
      <c r="D75" s="78"/>
      <c r="E75" s="31"/>
      <c r="F75" s="31"/>
      <c r="G75" s="115" t="s">
        <v>184</v>
      </c>
      <c r="H75" s="115"/>
      <c r="I75" s="115"/>
      <c r="J75" s="32"/>
      <c r="K75" s="138" t="s">
        <v>185</v>
      </c>
      <c r="L75" s="138"/>
      <c r="M75" s="31"/>
      <c r="N75" s="32"/>
      <c r="O75" s="32"/>
      <c r="P75" s="32"/>
      <c r="Q75" s="37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6.25" customHeight="1">
      <c r="A76" s="31"/>
      <c r="B76" s="79"/>
      <c r="C76" s="31"/>
      <c r="D76" s="31"/>
      <c r="E76" s="31"/>
      <c r="F76" s="31"/>
      <c r="G76" s="144" t="s">
        <v>122</v>
      </c>
      <c r="H76" s="144"/>
      <c r="I76" s="144"/>
      <c r="J76" s="32"/>
      <c r="K76" s="137" t="s">
        <v>88</v>
      </c>
      <c r="L76" s="137"/>
      <c r="M76" s="31"/>
      <c r="N76" s="32"/>
      <c r="O76" s="32"/>
      <c r="P76" s="32"/>
      <c r="Q76" s="3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 sheet="1" objects="1" scenarios="1"/>
  <mergeCells count="46">
    <mergeCell ref="D74:E74"/>
    <mergeCell ref="A73:B73"/>
    <mergeCell ref="D73:E73"/>
    <mergeCell ref="G73:I73"/>
    <mergeCell ref="R62:S62"/>
    <mergeCell ref="G76:I76"/>
    <mergeCell ref="K76:L76"/>
    <mergeCell ref="G72:I72"/>
    <mergeCell ref="K72:L72"/>
    <mergeCell ref="G74:I74"/>
    <mergeCell ref="D7:J7"/>
    <mergeCell ref="D13:J13"/>
    <mergeCell ref="D12:J12"/>
    <mergeCell ref="K74:L74"/>
    <mergeCell ref="G75:I75"/>
    <mergeCell ref="K75:L75"/>
    <mergeCell ref="K73:L73"/>
    <mergeCell ref="K71:L71"/>
    <mergeCell ref="K16:L16"/>
    <mergeCell ref="C15:D16"/>
    <mergeCell ref="A3:I3"/>
    <mergeCell ref="A4:I4"/>
    <mergeCell ref="A5:I5"/>
    <mergeCell ref="J3:L3"/>
    <mergeCell ref="J4:L4"/>
    <mergeCell ref="J5:L5"/>
    <mergeCell ref="G15:H16"/>
    <mergeCell ref="I16:I17"/>
    <mergeCell ref="J16:J17"/>
    <mergeCell ref="R27:AB27"/>
    <mergeCell ref="I15:L15"/>
    <mergeCell ref="N70:P70"/>
    <mergeCell ref="A69:H69"/>
    <mergeCell ref="A15:A17"/>
    <mergeCell ref="B15:B17"/>
    <mergeCell ref="E15:F16"/>
    <mergeCell ref="F9:H9"/>
    <mergeCell ref="E8:F8"/>
    <mergeCell ref="N71:O71"/>
    <mergeCell ref="N72:O72"/>
    <mergeCell ref="D10:J10"/>
    <mergeCell ref="D11:J11"/>
    <mergeCell ref="N17:P17"/>
    <mergeCell ref="A70:H70"/>
    <mergeCell ref="A71:B71"/>
    <mergeCell ref="G71:I71"/>
  </mergeCells>
  <conditionalFormatting sqref="G8:H8 D10:J10 D12:J12">
    <cfRule type="containsBlanks" priority="1" dxfId="0" stopIfTrue="1">
      <formula>LEN(TRIM(D8))=0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ignoredErrors>
    <ignoredError sqref="I4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46" t="s">
        <v>55</v>
      </c>
      <c r="B1" s="89" t="s">
        <v>56</v>
      </c>
      <c r="C1" s="146" t="s">
        <v>57</v>
      </c>
      <c r="D1" s="146"/>
      <c r="E1" s="146" t="s">
        <v>58</v>
      </c>
      <c r="F1" s="146"/>
      <c r="G1" s="146" t="s">
        <v>59</v>
      </c>
      <c r="H1" s="146"/>
      <c r="I1" s="146" t="s">
        <v>60</v>
      </c>
      <c r="J1" s="146"/>
      <c r="K1" s="146" t="s">
        <v>61</v>
      </c>
      <c r="L1" s="146"/>
      <c r="M1" s="146" t="s">
        <v>62</v>
      </c>
      <c r="N1" s="146"/>
      <c r="O1" s="146" t="s">
        <v>63</v>
      </c>
      <c r="P1" s="146"/>
      <c r="Q1" s="146" t="s">
        <v>64</v>
      </c>
      <c r="R1" s="146"/>
    </row>
    <row r="2" spans="1:18" ht="12.75">
      <c r="A2" s="146"/>
      <c r="B2" s="89" t="s">
        <v>65</v>
      </c>
      <c r="C2" s="89" t="s">
        <v>66</v>
      </c>
      <c r="D2" s="89" t="s">
        <v>67</v>
      </c>
      <c r="E2" s="89" t="s">
        <v>66</v>
      </c>
      <c r="F2" s="89" t="s">
        <v>67</v>
      </c>
      <c r="G2" s="89" t="s">
        <v>66</v>
      </c>
      <c r="H2" s="89" t="s">
        <v>67</v>
      </c>
      <c r="I2" s="89" t="s">
        <v>66</v>
      </c>
      <c r="J2" s="89" t="s">
        <v>67</v>
      </c>
      <c r="K2" s="89" t="s">
        <v>66</v>
      </c>
      <c r="L2" s="89" t="s">
        <v>67</v>
      </c>
      <c r="M2" s="89" t="s">
        <v>66</v>
      </c>
      <c r="N2" s="89" t="s">
        <v>67</v>
      </c>
      <c r="O2" s="89" t="s">
        <v>66</v>
      </c>
      <c r="P2" s="89" t="s">
        <v>67</v>
      </c>
      <c r="Q2" s="89" t="s">
        <v>66</v>
      </c>
      <c r="R2" s="89" t="s">
        <v>67</v>
      </c>
    </row>
    <row r="3" spans="1:18" ht="12.75">
      <c r="A3" s="90" t="s">
        <v>81</v>
      </c>
      <c r="B3" s="91">
        <v>1</v>
      </c>
      <c r="C3" s="92"/>
      <c r="D3" s="92"/>
      <c r="E3" s="92">
        <v>10</v>
      </c>
      <c r="F3" s="92">
        <v>4</v>
      </c>
      <c r="G3" s="92"/>
      <c r="H3" s="92"/>
      <c r="I3" s="92">
        <v>1</v>
      </c>
      <c r="J3" s="92">
        <v>3</v>
      </c>
      <c r="K3" s="92">
        <v>12</v>
      </c>
      <c r="L3" s="92">
        <v>4</v>
      </c>
      <c r="M3" s="92">
        <v>1</v>
      </c>
      <c r="N3" s="92">
        <v>4</v>
      </c>
      <c r="O3" s="92"/>
      <c r="P3" s="92"/>
      <c r="Q3" s="92"/>
      <c r="R3" s="92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4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47" t="s">
        <v>174</v>
      </c>
      <c r="F1" s="147"/>
      <c r="G1" s="147" t="s">
        <v>71</v>
      </c>
      <c r="H1" s="147"/>
      <c r="I1" s="147" t="s">
        <v>72</v>
      </c>
      <c r="J1" s="147"/>
      <c r="K1" s="84" t="s">
        <v>73</v>
      </c>
      <c r="L1" s="84" t="s">
        <v>74</v>
      </c>
      <c r="M1" s="93" t="s">
        <v>75</v>
      </c>
      <c r="N1" s="93" t="s">
        <v>76</v>
      </c>
      <c r="O1" s="93" t="s">
        <v>77</v>
      </c>
      <c r="P1" s="93" t="s">
        <v>76</v>
      </c>
      <c r="Q1" s="84" t="s">
        <v>74</v>
      </c>
      <c r="R1" s="93" t="s">
        <v>75</v>
      </c>
      <c r="S1" s="93" t="s">
        <v>76</v>
      </c>
      <c r="T1" s="93" t="s">
        <v>77</v>
      </c>
      <c r="U1" s="93" t="s">
        <v>76</v>
      </c>
      <c r="V1" s="84" t="s">
        <v>74</v>
      </c>
      <c r="W1" s="93" t="s">
        <v>75</v>
      </c>
      <c r="X1" s="93" t="s">
        <v>76</v>
      </c>
      <c r="Y1" s="93" t="s">
        <v>77</v>
      </c>
      <c r="Z1" s="93" t="s">
        <v>76</v>
      </c>
      <c r="AA1" s="84" t="s">
        <v>74</v>
      </c>
      <c r="AB1" s="93" t="s">
        <v>75</v>
      </c>
      <c r="AC1" s="93" t="s">
        <v>76</v>
      </c>
      <c r="AD1" s="93" t="s">
        <v>77</v>
      </c>
      <c r="AE1" s="93" t="s">
        <v>76</v>
      </c>
      <c r="AF1" s="84" t="s">
        <v>74</v>
      </c>
      <c r="AG1" s="93" t="s">
        <v>75</v>
      </c>
      <c r="AH1" s="93" t="s">
        <v>76</v>
      </c>
      <c r="AI1" s="93" t="s">
        <v>77</v>
      </c>
      <c r="AJ1" s="93" t="s">
        <v>76</v>
      </c>
      <c r="AK1" s="84" t="s">
        <v>74</v>
      </c>
      <c r="AL1" s="93" t="s">
        <v>75</v>
      </c>
      <c r="AM1" s="93" t="s">
        <v>76</v>
      </c>
      <c r="AN1" s="93" t="s">
        <v>77</v>
      </c>
      <c r="AO1" s="93" t="s">
        <v>76</v>
      </c>
      <c r="AP1" s="84" t="s">
        <v>74</v>
      </c>
      <c r="AQ1" s="93" t="s">
        <v>75</v>
      </c>
      <c r="AR1" s="93" t="s">
        <v>76</v>
      </c>
      <c r="AS1" s="93" t="s">
        <v>77</v>
      </c>
      <c r="AT1" s="93" t="s">
        <v>76</v>
      </c>
      <c r="AU1" s="84" t="s">
        <v>74</v>
      </c>
      <c r="AV1" s="93" t="s">
        <v>75</v>
      </c>
      <c r="AW1" s="93" t="s">
        <v>76</v>
      </c>
      <c r="AX1" s="93" t="s">
        <v>77</v>
      </c>
      <c r="AY1" s="93" t="s">
        <v>76</v>
      </c>
      <c r="AZ1" s="84" t="s">
        <v>74</v>
      </c>
      <c r="BA1" s="93" t="s">
        <v>75</v>
      </c>
      <c r="BB1" s="93" t="s">
        <v>76</v>
      </c>
      <c r="BC1" s="93" t="s">
        <v>77</v>
      </c>
      <c r="BD1" s="93" t="s">
        <v>76</v>
      </c>
      <c r="BE1" s="84" t="s">
        <v>74</v>
      </c>
      <c r="BF1" s="93" t="s">
        <v>75</v>
      </c>
      <c r="BG1" s="93" t="s">
        <v>76</v>
      </c>
      <c r="BH1" s="93" t="s">
        <v>77</v>
      </c>
      <c r="BI1" s="93" t="s">
        <v>76</v>
      </c>
      <c r="BJ1" s="84" t="s">
        <v>74</v>
      </c>
      <c r="BK1" s="93" t="s">
        <v>75</v>
      </c>
      <c r="BL1" s="93" t="s">
        <v>76</v>
      </c>
      <c r="BM1" s="93" t="s">
        <v>77</v>
      </c>
      <c r="BN1" s="93" t="s">
        <v>76</v>
      </c>
      <c r="BO1" s="84" t="s">
        <v>74</v>
      </c>
      <c r="BP1" s="93" t="s">
        <v>75</v>
      </c>
      <c r="BQ1" s="93" t="s">
        <v>76</v>
      </c>
      <c r="BR1" s="93" t="s">
        <v>77</v>
      </c>
      <c r="BS1" s="93" t="s">
        <v>76</v>
      </c>
      <c r="BT1" s="84" t="s">
        <v>74</v>
      </c>
      <c r="BU1" s="93" t="s">
        <v>75</v>
      </c>
      <c r="BV1" s="93" t="s">
        <v>76</v>
      </c>
      <c r="BW1" s="93" t="s">
        <v>77</v>
      </c>
      <c r="BX1" s="93" t="s">
        <v>76</v>
      </c>
      <c r="BY1" s="84" t="s">
        <v>74</v>
      </c>
      <c r="BZ1" s="93" t="s">
        <v>75</v>
      </c>
      <c r="CA1" s="93" t="s">
        <v>76</v>
      </c>
      <c r="CB1" s="93" t="s">
        <v>77</v>
      </c>
      <c r="CC1" s="93" t="s">
        <v>76</v>
      </c>
    </row>
    <row r="2" spans="1:16" s="95" customFormat="1" ht="12">
      <c r="A2" s="16" t="s">
        <v>121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95">
        <v>1</v>
      </c>
      <c r="L2" s="95">
        <v>1</v>
      </c>
      <c r="M2" s="95">
        <v>3</v>
      </c>
      <c r="N2" s="95">
        <v>19</v>
      </c>
      <c r="O2" s="95">
        <v>12</v>
      </c>
      <c r="P2" s="95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2022-06-24T08:53:41Z</cp:lastPrinted>
  <dcterms:created xsi:type="dcterms:W3CDTF">2008-04-04T08:51:12Z</dcterms:created>
  <dcterms:modified xsi:type="dcterms:W3CDTF">2022-07-18T05:55:02Z</dcterms:modified>
  <cp:category/>
  <cp:version/>
  <cp:contentType/>
  <cp:contentStatus/>
</cp:coreProperties>
</file>