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5440" windowHeight="12435" activeTab="2"/>
  </bookViews>
  <sheets>
    <sheet name="10-ОИП_Раздел 1" sheetId="1" r:id="rId1"/>
    <sheet name="10-ОИП_Раздел 2" sheetId="2" r:id="rId2"/>
    <sheet name="10-ОИП_Раздел 3" sheetId="3" r:id="rId3"/>
    <sheet name="Сообщения" sheetId="4" r:id="rId4"/>
    <sheet name="Настройки словаря" sheetId="5" state="hidden" r:id="rId5"/>
    <sheet name="Настройка" sheetId="6" state="hidden" r:id="rId6"/>
    <sheet name="Методики" sheetId="7" state="hidden" r:id="rId7"/>
    <sheet name="Методики DOS" sheetId="8" state="hidden" r:id="rId8"/>
    <sheet name="Параметры" sheetId="9" state="hidden" r:id="rId9"/>
  </sheets>
  <externalReferences>
    <externalReference r:id="rId12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1'!$A$3:$H$49</definedName>
    <definedName name="_xlnm.Print_Area" localSheetId="1">'10-ОИП_Раздел 2'!$A$2:$S$31</definedName>
    <definedName name="_xlnm.Print_Area" localSheetId="2">'10-ОИП_Раздел 3'!$A$1:$L$26</definedName>
  </definedNames>
  <calcPr fullCalcOnLoad="1" refMode="R1C1"/>
</workbook>
</file>

<file path=xl/sharedStrings.xml><?xml version="1.0" encoding="utf-8"?>
<sst xmlns="http://schemas.openxmlformats.org/spreadsheetml/2006/main" count="364" uniqueCount="216">
  <si>
    <t>код
формы</t>
  </si>
  <si>
    <t>Наименование формы</t>
  </si>
  <si>
    <t>Имя
листа
(формы)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</si>
  <si>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</si>
  <si>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</si>
  <si>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</si>
  <si>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</si>
  <si>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</si>
  <si>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</si>
  <si>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</si>
  <si>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</si>
  <si>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</si>
  <si>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</si>
  <si>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</si>
  <si>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</si>
  <si>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</si>
  <si>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</si>
  <si>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</si>
  <si>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</si>
  <si>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</si>
  <si>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</si>
  <si>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</si>
  <si>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</si>
  <si>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</si>
  <si>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</si>
  <si>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</si>
  <si>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</si>
  <si>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</si>
  <si>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</si>
  <si>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</si>
  <si>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</si>
  <si>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</si>
  <si>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</si>
  <si>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</si>
  <si>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</si>
  <si>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</si>
  <si>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</si>
  <si>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</si>
  <si>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</si>
  <si>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</si>
  <si>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</si>
  <si>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>10-ОИП</t>
  </si>
  <si>
    <t/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</si>
  <si>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</si>
  <si>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</si>
  <si>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</si>
  <si>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</si>
  <si>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</si>
  <si>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</si>
  <si>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</si>
  <si>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</si>
  <si>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</si>
  <si>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</si>
  <si>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</si>
  <si>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</si>
  <si>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</si>
  <si>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</si>
  <si>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</si>
  <si>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</si>
  <si>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</si>
  <si>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</si>
  <si>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</si>
  <si>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</si>
  <si>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</si>
  <si>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</si>
  <si>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</si>
  <si>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</si>
  <si>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</si>
  <si>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</si>
  <si>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</si>
  <si>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</si>
  <si>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</si>
  <si>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</si>
  <si>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</si>
  <si>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</si>
  <si>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</si>
  <si>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</si>
  <si>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</si>
  <si>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</si>
  <si>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</si>
  <si>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</si>
  <si>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</si>
  <si>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</si>
  <si>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</si>
  <si>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</si>
  <si>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</si>
  <si>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</si>
  <si>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</si>
  <si>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</si>
  <si>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>Итого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</si>
  <si>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</si>
  <si>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</si>
  <si>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</si>
  <si>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</si>
  <si>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</si>
  <si>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</si>
  <si>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</si>
  <si>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</si>
  <si>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</si>
  <si>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</si>
  <si>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</si>
  <si>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</si>
  <si>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</si>
  <si>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</si>
  <si>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</si>
  <si>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</si>
  <si>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</si>
  <si>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 xml:space="preserve">                                                                          </t>
  </si>
  <si>
    <t>Наименование причин повреждения и гибели лесов</t>
  </si>
  <si>
    <t>более 40%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</si>
  <si>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</si>
  <si>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</si>
  <si>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</si>
  <si>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</si>
  <si>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</si>
  <si>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Непатогенные факторы</t>
  </si>
  <si>
    <t>Всего</t>
  </si>
  <si>
    <t>формула контроля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</si>
  <si>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</si>
  <si>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</si>
  <si>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</si>
  <si>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</si>
  <si>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</si>
  <si>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</si>
  <si>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гр.3</t>
  </si>
  <si>
    <t>гр.4</t>
  </si>
  <si>
    <t>гр.5</t>
  </si>
  <si>
    <t>гр.6</t>
  </si>
  <si>
    <t>гр.7</t>
  </si>
  <si>
    <t>гр.8</t>
  </si>
  <si>
    <t>гр.9</t>
  </si>
  <si>
    <t>v1.11</t>
  </si>
  <si>
    <t>(квартал (кварталы), год)</t>
  </si>
  <si>
    <t xml:space="preserve">       зимняя пяденица</t>
  </si>
  <si>
    <t>55</t>
  </si>
  <si>
    <t>56</t>
  </si>
  <si>
    <t xml:space="preserve">       другие виды стволовых 
       вредителей</t>
  </si>
  <si>
    <t xml:space="preserve">   иные группы вредителей
   леса:</t>
  </si>
  <si>
    <t>Площадь погибших и поврежденных лесных насаждений, га</t>
  </si>
  <si>
    <t>Общая площадь на конец отчетного периода нарастающим итогом, с учетом выявленных с начала года</t>
  </si>
  <si>
    <t>10,1-40%</t>
  </si>
  <si>
    <t>в том числе
в доступных участках
(гр. 4 + 6)</t>
  </si>
  <si>
    <t>в том числе
в доступных участках</t>
  </si>
  <si>
    <t>Выявлено с начала года</t>
  </si>
  <si>
    <t>из них от воздействия промышленных выбросов</t>
  </si>
  <si>
    <t>Санитарно-оздоровительные мероприятия, га</t>
  </si>
  <si>
    <t>Общая площадь
(гр. 14 + 15 + 16)</t>
  </si>
  <si>
    <t>Площадь сплошных санитарных рубок</t>
  </si>
  <si>
    <t>Площадь выборочных санитарных рубок</t>
  </si>
  <si>
    <t>Площадь уборки неликвидной древесины</t>
  </si>
  <si>
    <t>Иные меры санитарной безопасности в лесах</t>
  </si>
  <si>
    <t>Количество срубленных аварийных деревьев, шт.</t>
  </si>
  <si>
    <t>Площадь погибших лесных насаждений, га</t>
  </si>
  <si>
    <t>Раздел 3. Сведения о плотности загрязнения земель лесного фонда и выполненных в загрязненных радионуклидами зонах мероприятий по защите леса</t>
  </si>
  <si>
    <t>(наименование лесничества)</t>
  </si>
  <si>
    <t>Плотность загрязнения почвы цезием-137</t>
  </si>
  <si>
    <t>Плотность загрязнения почвы земель лесного фонда стронцием-90</t>
  </si>
  <si>
    <t>от 1 до 5 Ки/кв.км</t>
  </si>
  <si>
    <t>от 5 до 15 Ки/кв.км</t>
  </si>
  <si>
    <t>от 15 до 40 Ки/кв.км</t>
  </si>
  <si>
    <t>свыше 40 Ки/кв.км</t>
  </si>
  <si>
    <t>от 0,15 до 1 Ки/кв.км</t>
  </si>
  <si>
    <t>от 1 до 3 Ки/кв.км</t>
  </si>
  <si>
    <t>свыше 3 Ки/кв.км</t>
  </si>
  <si>
    <t>Площадь загрязненных радионуклидами земель</t>
  </si>
  <si>
    <t xml:space="preserve">  в том числе:
сплошная санитарная рубка
</t>
  </si>
  <si>
    <t xml:space="preserve">выборочная саниатрная рубка </t>
  </si>
  <si>
    <t>уборка неликвидной древесины</t>
  </si>
  <si>
    <t>Площадь используемых загрязненных радионуклидами земель, всего</t>
  </si>
  <si>
    <t>Итого (гр.2+гр.7)</t>
  </si>
  <si>
    <t>Площадь выполняемых санитарно-оздоровительных мероприятий</t>
  </si>
  <si>
    <t>Площадь мероприятий по ликвидации очагов вредных организмов</t>
  </si>
  <si>
    <t>Руководитель</t>
  </si>
  <si>
    <t>(фамилия, имя, отчество (при наличии)</t>
  </si>
  <si>
    <t>Должностное лицо, ответственное за составление формы</t>
  </si>
  <si>
    <t>(номер контактного телефона с указанием кода города)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</si>
  <si>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</si>
  <si>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2"/>
      </rPr>
      <t>)</t>
    </r>
  </si>
  <si>
    <t xml:space="preserve">       дубовая зеленая и другие
       листовертки</t>
  </si>
  <si>
    <t xml:space="preserve">   в том числе стволовые
   вредители:</t>
  </si>
  <si>
    <r>
      <t>Раздел 2. Сведения о повреждении и гибели лесов</t>
    </r>
    <r>
      <rPr>
        <b/>
        <sz val="12"/>
        <rFont val="Arial Cyr"/>
        <family val="0"/>
      </rPr>
      <t xml:space="preserve"> с усыханием более 10%</t>
    </r>
  </si>
  <si>
    <t>в том числе по степени повреждения лесных насаждений</t>
  </si>
  <si>
    <t>Всего
(гр. 3 + 5)</t>
  </si>
  <si>
    <t>Лесные пожары:</t>
  </si>
  <si>
    <t>в том числе от лесных пожаров текущего года</t>
  </si>
  <si>
    <t>Антропогенные факторы:</t>
  </si>
  <si>
    <t>гр.3&gt;=гр.4</t>
  </si>
  <si>
    <t>гр.7&gt;=гр.8</t>
  </si>
  <si>
    <t>гр.9&gt;=гр.10</t>
  </si>
  <si>
    <t>стр.60&gt;=стр.61</t>
  </si>
  <si>
    <t>гр.10</t>
  </si>
  <si>
    <t>гр.11</t>
  </si>
  <si>
    <t>гр.12</t>
  </si>
  <si>
    <t>гр.14</t>
  </si>
  <si>
    <t>гр.15</t>
  </si>
  <si>
    <t>гр.1&gt;=гр.7</t>
  </si>
  <si>
    <t>гр.2&gt;=гр.8</t>
  </si>
  <si>
    <t>гр.9&gt;=гр.11</t>
  </si>
  <si>
    <t>гр.10&gt;=гр.12</t>
  </si>
  <si>
    <t>гр.11&gt;=гр.12</t>
  </si>
  <si>
    <t>гр.16</t>
  </si>
  <si>
    <t>гр.17</t>
  </si>
  <si>
    <t>161002</t>
  </si>
  <si>
    <t>10-ОИП_Раздел 3</t>
  </si>
  <si>
    <t>адрес
назв.
УЛ
(r/c)</t>
  </si>
  <si>
    <t>адрес кода формы (r/c)</t>
  </si>
  <si>
    <t>гр.5&gt;=гр.6</t>
  </si>
  <si>
    <t>Липецкая обл. Управление ЛХ</t>
  </si>
  <si>
    <t>030</t>
  </si>
  <si>
    <t>Количество сведенных книг: 9.</t>
  </si>
  <si>
    <t>Божко Юрий Николаевич</t>
  </si>
  <si>
    <t>Князев Алексей Евгеньевич</t>
  </si>
  <si>
    <t>консультант</t>
  </si>
  <si>
    <t>8 (4742) 43-00-07</t>
  </si>
  <si>
    <t>18.07.2022 г.</t>
  </si>
  <si>
    <t>2 квартал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</si>
</sst>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#,##0_ ;[Red]\-#,##0\ "/>
    <numFmt numFmtId="176" formatCode="_(* #,##0_);_(* \(#,##0\);_(* &quot;-&quot;_);_(@_)"/>
    <numFmt numFmtId="177" formatCode="_(* #,##0.00_);_(* \(#,##0.00\);_(* &quot;-&quot;??_);_(@_)"/>
    <numFmt numFmtId="178" formatCode="#,##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strike/>
      <sz val="10"/>
      <color indexed="10"/>
      <name val="Arial Cyr"/>
      <family val="2"/>
    </font>
    <font>
      <strike/>
      <sz val="9"/>
      <color indexed="10"/>
      <name val="Arial Cyr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1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</font>
    <font>
      <strike/>
      <sz val="10"/>
      <color rgb="FFFF0000"/>
      <name val="Arial Cyr"/>
      <family val="2"/>
    </font>
    <font>
      <strike/>
      <sz val="9"/>
      <color rgb="FFFF0000"/>
      <name val="Arial Cyr"/>
      <family val="2"/>
    </font>
    <font>
      <b/>
      <sz val="11"/>
      <color rgb="FF000000"/>
      <name val="Arial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sz val="10"/>
      <color rgb="FFFF0000"/>
      <name val="Arial Cyr"/>
      <family val="0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12"/>
      <color rgb="FF000099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27" fillId="20" borderId="0" applyNumberFormat="0" applyBorder="0" applyAlignment="0" applyProtection="0"/>
    <xf numFmtId="0" fontId="64" fillId="21" borderId="0" applyNumberFormat="0" applyBorder="0" applyAlignment="0" applyProtection="0"/>
    <xf numFmtId="0" fontId="27" fillId="13" borderId="0" applyNumberFormat="0" applyBorder="0" applyAlignment="0" applyProtection="0"/>
    <xf numFmtId="0" fontId="64" fillId="14" borderId="0" applyNumberFormat="0" applyBorder="0" applyAlignment="0" applyProtection="0"/>
    <xf numFmtId="0" fontId="27" fillId="14" borderId="0" applyNumberFormat="0" applyBorder="0" applyAlignment="0" applyProtection="0"/>
    <xf numFmtId="0" fontId="64" fillId="22" borderId="0" applyNumberFormat="0" applyBorder="0" applyAlignment="0" applyProtection="0"/>
    <xf numFmtId="0" fontId="27" fillId="22" borderId="0" applyNumberFormat="0" applyBorder="0" applyAlignment="0" applyProtection="0"/>
    <xf numFmtId="0" fontId="64" fillId="23" borderId="0" applyNumberFormat="0" applyBorder="0" applyAlignment="0" applyProtection="0"/>
    <xf numFmtId="0" fontId="27" fillId="24" borderId="0" applyNumberFormat="0" applyBorder="0" applyAlignment="0" applyProtection="0"/>
    <xf numFmtId="0" fontId="64" fillId="25" borderId="0" applyNumberFormat="0" applyBorder="0" applyAlignment="0" applyProtection="0"/>
    <xf numFmtId="0" fontId="27" fillId="25" borderId="0" applyNumberFormat="0" applyBorder="0" applyAlignment="0" applyProtection="0"/>
    <xf numFmtId="0" fontId="64" fillId="26" borderId="0" applyNumberFormat="0" applyBorder="0" applyAlignment="0" applyProtection="0"/>
    <xf numFmtId="0" fontId="27" fillId="27" borderId="0" applyNumberFormat="0" applyBorder="0" applyAlignment="0" applyProtection="0"/>
    <xf numFmtId="0" fontId="64" fillId="28" borderId="0" applyNumberFormat="0" applyBorder="0" applyAlignment="0" applyProtection="0"/>
    <xf numFmtId="0" fontId="27" fillId="29" borderId="0" applyNumberFormat="0" applyBorder="0" applyAlignment="0" applyProtection="0"/>
    <xf numFmtId="0" fontId="64" fillId="30" borderId="0" applyNumberFormat="0" applyBorder="0" applyAlignment="0" applyProtection="0"/>
    <xf numFmtId="0" fontId="27" fillId="31" borderId="0" applyNumberFormat="0" applyBorder="0" applyAlignment="0" applyProtection="0"/>
    <xf numFmtId="0" fontId="64" fillId="32" borderId="0" applyNumberFormat="0" applyBorder="0" applyAlignment="0" applyProtection="0"/>
    <xf numFmtId="0" fontId="27" fillId="22" borderId="0" applyNumberFormat="0" applyBorder="0" applyAlignment="0" applyProtection="0"/>
    <xf numFmtId="0" fontId="64" fillId="33" borderId="0" applyNumberFormat="0" applyBorder="0" applyAlignment="0" applyProtection="0"/>
    <xf numFmtId="0" fontId="27" fillId="24" borderId="0" applyNumberFormat="0" applyBorder="0" applyAlignment="0" applyProtection="0"/>
    <xf numFmtId="0" fontId="64" fillId="34" borderId="0" applyNumberFormat="0" applyBorder="0" applyAlignment="0" applyProtection="0"/>
    <xf numFmtId="0" fontId="27" fillId="35" borderId="0" applyNumberFormat="0" applyBorder="0" applyAlignment="0" applyProtection="0"/>
    <xf numFmtId="0" fontId="65" fillId="36" borderId="1" applyNumberFormat="0" applyAlignment="0" applyProtection="0"/>
    <xf numFmtId="0" fontId="28" fillId="9" borderId="2" applyNumberFormat="0" applyAlignment="0" applyProtection="0"/>
    <xf numFmtId="0" fontId="66" fillId="37" borderId="3" applyNumberFormat="0" applyAlignment="0" applyProtection="0"/>
    <xf numFmtId="0" fontId="29" fillId="38" borderId="4" applyNumberFormat="0" applyAlignment="0" applyProtection="0"/>
    <xf numFmtId="0" fontId="67" fillId="37" borderId="1" applyNumberFormat="0" applyAlignment="0" applyProtection="0"/>
    <xf numFmtId="0" fontId="30" fillId="38" borderId="2" applyNumberFormat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9" fillId="0" borderId="5" applyNumberFormat="0" applyFill="0" applyAlignment="0" applyProtection="0"/>
    <xf numFmtId="0" fontId="31" fillId="0" borderId="6" applyNumberFormat="0" applyFill="0" applyAlignment="0" applyProtection="0"/>
    <xf numFmtId="0" fontId="70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9" applyNumberFormat="0" applyFill="0" applyAlignment="0" applyProtection="0"/>
    <xf numFmtId="0" fontId="33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34" fillId="0" borderId="12" applyNumberFormat="0" applyFill="0" applyAlignment="0" applyProtection="0"/>
    <xf numFmtId="0" fontId="73" fillId="39" borderId="13" applyNumberFormat="0" applyAlignment="0" applyProtection="0"/>
    <xf numFmtId="0" fontId="35" fillId="40" borderId="14" applyNumberFormat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38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80" fillId="0" borderId="17" applyNumberFormat="0" applyFill="0" applyAlignment="0" applyProtection="0"/>
    <xf numFmtId="0" fontId="40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2" fillId="46" borderId="0" applyNumberFormat="0" applyBorder="0" applyAlignment="0" applyProtection="0"/>
    <xf numFmtId="0" fontId="42" fillId="4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175" fontId="2" fillId="0" borderId="0" xfId="90" applyNumberFormat="1" applyBorder="1" applyAlignment="1" applyProtection="1">
      <alignment horizontal="center" wrapText="1"/>
      <protection locked="0"/>
    </xf>
    <xf numFmtId="17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4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7" fillId="0" borderId="0" xfId="90" applyFont="1" applyFill="1" applyBorder="1">
      <alignment/>
      <protection/>
    </xf>
    <xf numFmtId="0" fontId="18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6" fillId="0" borderId="19" xfId="90" applyFont="1" applyBorder="1" applyAlignment="1" applyProtection="1">
      <alignment horizontal="center" vertical="center" wrapText="1"/>
      <protection/>
    </xf>
    <xf numFmtId="0" fontId="2" fillId="0" borderId="20" xfId="90" applyFont="1" applyFill="1" applyBorder="1" applyAlignment="1">
      <alignment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49" fontId="16" fillId="0" borderId="0" xfId="107" applyNumberFormat="1" applyFont="1">
      <alignment/>
      <protection/>
    </xf>
    <xf numFmtId="0" fontId="22" fillId="0" borderId="0" xfId="107" applyFont="1" applyAlignment="1">
      <alignment horizontal="center"/>
      <protection/>
    </xf>
    <xf numFmtId="0" fontId="16" fillId="0" borderId="0" xfId="107" applyFont="1">
      <alignment/>
      <protection/>
    </xf>
    <xf numFmtId="0" fontId="23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5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5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6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1" fillId="0" borderId="19" xfId="90" applyNumberFormat="1" applyFont="1" applyBorder="1" applyAlignment="1">
      <alignment horizontal="center"/>
      <protection/>
    </xf>
    <xf numFmtId="0" fontId="25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/>
    </xf>
    <xf numFmtId="49" fontId="25" fillId="0" borderId="0" xfId="92" applyNumberFormat="1" applyFont="1" applyFill="1" applyAlignment="1">
      <alignment vertical="top"/>
      <protection/>
    </xf>
    <xf numFmtId="0" fontId="43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83" fillId="0" borderId="0" xfId="92" applyFont="1" applyFill="1" applyBorder="1" applyAlignment="1">
      <alignment horizontal="center"/>
      <protection/>
    </xf>
    <xf numFmtId="0" fontId="83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7" fillId="0" borderId="0" xfId="92" applyFont="1" applyFill="1" applyAlignment="1">
      <alignment horizontal="left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Fill="1" applyBorder="1" applyAlignment="1" applyProtection="1">
      <alignment/>
      <protection locked="0"/>
    </xf>
    <xf numFmtId="17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0" fontId="84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6" fillId="0" borderId="0" xfId="92" applyFont="1" applyFill="1" applyBorder="1" applyAlignment="1">
      <alignment horizontal="center" vertical="center" wrapText="1"/>
      <protection/>
    </xf>
    <xf numFmtId="0" fontId="5" fillId="0" borderId="23" xfId="92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85" fillId="47" borderId="0" xfId="0" applyFont="1" applyFill="1" applyBorder="1" applyAlignment="1">
      <alignment horizontal="center" wrapText="1"/>
    </xf>
    <xf numFmtId="0" fontId="86" fillId="47" borderId="0" xfId="0" applyFont="1" applyFill="1" applyBorder="1" applyAlignment="1">
      <alignment horizontal="right" wrapText="1"/>
    </xf>
    <xf numFmtId="0" fontId="86" fillId="47" borderId="19" xfId="0" applyFont="1" applyFill="1" applyBorder="1" applyAlignment="1">
      <alignment horizontal="center" vertical="top" wrapText="1"/>
    </xf>
    <xf numFmtId="0" fontId="86" fillId="47" borderId="19" xfId="92" applyFont="1" applyFill="1" applyBorder="1" applyAlignment="1">
      <alignment horizontal="center" vertical="center" wrapText="1"/>
      <protection/>
    </xf>
    <xf numFmtId="49" fontId="87" fillId="47" borderId="19" xfId="92" applyNumberFormat="1" applyFont="1" applyFill="1" applyBorder="1" applyAlignment="1" applyProtection="1">
      <alignment horizontal="left" vertical="top" wrapText="1"/>
      <protection/>
    </xf>
    <xf numFmtId="49" fontId="87" fillId="47" borderId="19" xfId="92" applyNumberFormat="1" applyFont="1" applyFill="1" applyBorder="1" applyAlignment="1" applyProtection="1">
      <alignment horizontal="center" wrapText="1"/>
      <protection/>
    </xf>
    <xf numFmtId="49" fontId="87" fillId="47" borderId="19" xfId="92" applyNumberFormat="1" applyFont="1" applyFill="1" applyBorder="1" applyAlignment="1" applyProtection="1">
      <alignment horizontal="left" vertical="top" wrapText="1" indent="1"/>
      <protection/>
    </xf>
    <xf numFmtId="49" fontId="87" fillId="47" borderId="19" xfId="9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90" applyFont="1" applyFill="1" applyAlignment="1">
      <alignment horizontal="center"/>
      <protection/>
    </xf>
    <xf numFmtId="0" fontId="2" fillId="0" borderId="0" xfId="90" applyFill="1">
      <alignment/>
      <protection/>
    </xf>
    <xf numFmtId="0" fontId="8" fillId="0" borderId="20" xfId="90" applyFont="1" applyFill="1" applyBorder="1" applyAlignment="1">
      <alignment horizontal="right"/>
      <protection/>
    </xf>
    <xf numFmtId="0" fontId="8" fillId="0" borderId="20" xfId="90" applyFont="1" applyFill="1" applyBorder="1" applyAlignment="1" applyProtection="1">
      <alignment horizontal="center"/>
      <protection/>
    </xf>
    <xf numFmtId="0" fontId="8" fillId="0" borderId="0" xfId="90" applyFont="1" applyFill="1" applyBorder="1" applyAlignment="1" applyProtection="1">
      <alignment horizontal="center"/>
      <protection/>
    </xf>
    <xf numFmtId="0" fontId="10" fillId="0" borderId="0" xfId="90" applyFont="1" applyFill="1">
      <alignment/>
      <protection/>
    </xf>
    <xf numFmtId="0" fontId="5" fillId="0" borderId="0" xfId="90" applyFont="1" applyFill="1" applyBorder="1" applyAlignment="1" applyProtection="1">
      <alignment vertical="top" wrapText="1"/>
      <protection/>
    </xf>
    <xf numFmtId="0" fontId="20" fillId="0" borderId="0" xfId="90" applyNumberFormat="1" applyFont="1" applyFill="1" applyBorder="1" applyAlignment="1" applyProtection="1">
      <alignment wrapText="1"/>
      <protection/>
    </xf>
    <xf numFmtId="0" fontId="88" fillId="0" borderId="0" xfId="92" applyFont="1" applyFill="1">
      <alignment/>
      <protection/>
    </xf>
    <xf numFmtId="0" fontId="88" fillId="0" borderId="0" xfId="90" applyFont="1">
      <alignment/>
      <protection/>
    </xf>
    <xf numFmtId="0" fontId="89" fillId="0" borderId="0" xfId="0" applyFont="1" applyAlignment="1">
      <alignment/>
    </xf>
    <xf numFmtId="49" fontId="88" fillId="0" borderId="0" xfId="90" applyNumberFormat="1" applyFont="1" applyBorder="1" applyAlignment="1">
      <alignment horizontal="center" wrapText="1"/>
      <protection/>
    </xf>
    <xf numFmtId="0" fontId="90" fillId="0" borderId="0" xfId="90" applyFont="1" applyBorder="1" applyAlignment="1">
      <alignment horizontal="center" wrapText="1"/>
      <protection/>
    </xf>
    <xf numFmtId="0" fontId="90" fillId="0" borderId="0" xfId="90" applyFont="1" applyFill="1" applyBorder="1" applyAlignment="1">
      <alignment horizontal="center" wrapText="1"/>
      <protection/>
    </xf>
    <xf numFmtId="0" fontId="91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92" fillId="48" borderId="0" xfId="90" applyFont="1" applyFill="1" applyBorder="1" applyAlignment="1">
      <alignment horizontal="right"/>
      <protection/>
    </xf>
    <xf numFmtId="0" fontId="8" fillId="48" borderId="20" xfId="90" applyFont="1" applyFill="1" applyBorder="1" applyAlignment="1">
      <alignment horizontal="right"/>
      <protection/>
    </xf>
    <xf numFmtId="0" fontId="8" fillId="48" borderId="20" xfId="90" applyFont="1" applyFill="1" applyBorder="1" applyAlignment="1" applyProtection="1">
      <alignment horizontal="center"/>
      <protection/>
    </xf>
    <xf numFmtId="0" fontId="6" fillId="48" borderId="20" xfId="90" applyNumberFormat="1" applyFont="1" applyFill="1" applyBorder="1" applyAlignment="1" applyProtection="1">
      <alignment horizontal="center" wrapText="1"/>
      <protection/>
    </xf>
    <xf numFmtId="0" fontId="6" fillId="48" borderId="0" xfId="90" applyFont="1" applyFill="1" applyBorder="1" applyAlignment="1">
      <alignment horizontal="left" wrapText="1"/>
      <protection/>
    </xf>
    <xf numFmtId="0" fontId="93" fillId="48" borderId="0" xfId="90" applyNumberFormat="1" applyFont="1" applyFill="1" applyBorder="1" applyAlignment="1" applyProtection="1">
      <alignment horizontal="center" wrapText="1"/>
      <protection/>
    </xf>
    <xf numFmtId="0" fontId="94" fillId="48" borderId="0" xfId="0" applyFont="1" applyFill="1" applyBorder="1" applyAlignment="1">
      <alignment/>
    </xf>
    <xf numFmtId="0" fontId="93" fillId="48" borderId="0" xfId="90" applyFont="1" applyFill="1" applyBorder="1" applyAlignment="1">
      <alignment horizontal="left" wrapText="1"/>
      <protection/>
    </xf>
    <xf numFmtId="0" fontId="95" fillId="48" borderId="0" xfId="92" applyFont="1" applyFill="1" applyBorder="1" applyAlignment="1">
      <alignment horizontal="center" vertical="top" wrapText="1"/>
      <protection/>
    </xf>
    <xf numFmtId="0" fontId="0" fillId="48" borderId="0" xfId="0" applyFill="1" applyAlignment="1">
      <alignment/>
    </xf>
    <xf numFmtId="0" fontId="2" fillId="48" borderId="20" xfId="92" applyFont="1" applyFill="1" applyBorder="1" applyAlignment="1" applyProtection="1">
      <alignment horizontal="center"/>
      <protection/>
    </xf>
    <xf numFmtId="49" fontId="7" fillId="48" borderId="24" xfId="92" applyNumberFormat="1" applyFont="1" applyFill="1" applyBorder="1" applyAlignment="1" applyProtection="1">
      <alignment horizontal="center" vertical="top"/>
      <protection/>
    </xf>
    <xf numFmtId="0" fontId="2" fillId="48" borderId="20" xfId="92" applyFont="1" applyFill="1" applyBorder="1" applyAlignment="1" applyProtection="1">
      <alignment horizontal="center" vertical="center" wrapText="1"/>
      <protection/>
    </xf>
    <xf numFmtId="49" fontId="7" fillId="48" borderId="0" xfId="92" applyNumberFormat="1" applyFont="1" applyFill="1" applyBorder="1" applyAlignment="1" applyProtection="1">
      <alignment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Border="1" applyAlignment="1" applyProtection="1">
      <alignment/>
      <protection locked="0"/>
    </xf>
    <xf numFmtId="178" fontId="15" fillId="4" borderId="19" xfId="90" applyNumberFormat="1" applyFont="1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2" fillId="48" borderId="0" xfId="92" applyFont="1" applyFill="1" applyAlignment="1" applyProtection="1">
      <alignment horizontal="left"/>
      <protection/>
    </xf>
    <xf numFmtId="0" fontId="2" fillId="48" borderId="0" xfId="92" applyFont="1" applyFill="1" applyProtection="1">
      <alignment/>
      <protection/>
    </xf>
    <xf numFmtId="0" fontId="2" fillId="48" borderId="0" xfId="92" applyFont="1" applyFill="1" applyBorder="1" applyAlignment="1" applyProtection="1">
      <alignment/>
      <protection/>
    </xf>
    <xf numFmtId="0" fontId="2" fillId="48" borderId="0" xfId="92" applyFont="1" applyFill="1" applyBorder="1" applyAlignment="1" applyProtection="1">
      <alignment horizontal="left" vertical="center" wrapText="1"/>
      <protection/>
    </xf>
    <xf numFmtId="0" fontId="7" fillId="48" borderId="24" xfId="92" applyFont="1" applyFill="1" applyBorder="1" applyAlignment="1" applyProtection="1">
      <alignment horizontal="center" vertical="top"/>
      <protection/>
    </xf>
    <xf numFmtId="0" fontId="2" fillId="48" borderId="0" xfId="92" applyFont="1" applyFill="1" applyBorder="1" applyAlignment="1" applyProtection="1">
      <alignment horizontal="center"/>
      <protection/>
    </xf>
    <xf numFmtId="0" fontId="7" fillId="48" borderId="0" xfId="92" applyFont="1" applyFill="1" applyProtection="1">
      <alignment/>
      <protection/>
    </xf>
    <xf numFmtId="0" fontId="96" fillId="48" borderId="0" xfId="0" applyFont="1" applyFill="1" applyAlignment="1" applyProtection="1">
      <alignment/>
      <protection/>
    </xf>
    <xf numFmtId="0" fontId="13" fillId="0" borderId="0" xfId="107" applyFont="1" applyAlignment="1">
      <alignment horizontal="center" wrapText="1"/>
      <protection/>
    </xf>
    <xf numFmtId="0" fontId="2" fillId="0" borderId="0" xfId="90" applyFont="1">
      <alignment/>
      <protection/>
    </xf>
    <xf numFmtId="0" fontId="8" fillId="0" borderId="0" xfId="90" applyFont="1" applyFill="1" applyBorder="1" applyAlignment="1">
      <alignment horizontal="right"/>
      <protection/>
    </xf>
    <xf numFmtId="0" fontId="8" fillId="0" borderId="20" xfId="92" applyFont="1" applyFill="1" applyBorder="1" applyAlignment="1" applyProtection="1">
      <alignment horizontal="center"/>
      <protection locked="0"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2" fillId="0" borderId="0" xfId="90" applyFont="1" applyFill="1">
      <alignment/>
      <protection/>
    </xf>
    <xf numFmtId="0" fontId="2" fillId="0" borderId="19" xfId="0" applyFont="1" applyFill="1" applyBorder="1" applyAlignment="1">
      <alignment wrapText="1"/>
    </xf>
    <xf numFmtId="0" fontId="5" fillId="0" borderId="0" xfId="92" applyFont="1" applyFill="1" applyBorder="1" applyAlignment="1">
      <alignment vertical="top" wrapText="1"/>
      <protection/>
    </xf>
    <xf numFmtId="0" fontId="45" fillId="0" borderId="0" xfId="92" applyFont="1" applyFill="1" applyBorder="1" applyAlignment="1">
      <alignment vertical="center" wrapText="1"/>
      <protection/>
    </xf>
    <xf numFmtId="0" fontId="45" fillId="0" borderId="0" xfId="92" applyFont="1" applyFill="1" applyBorder="1" applyAlignment="1">
      <alignment horizontal="center" vertical="top" wrapText="1"/>
      <protection/>
    </xf>
    <xf numFmtId="49" fontId="45" fillId="0" borderId="0" xfId="92" applyNumberFormat="1" applyFont="1" applyFill="1" applyBorder="1" applyAlignment="1">
      <alignment horizontal="left" wrapText="1"/>
      <protection/>
    </xf>
    <xf numFmtId="0" fontId="46" fillId="0" borderId="0" xfId="92" applyFont="1" applyFill="1" applyBorder="1" applyAlignment="1">
      <alignment wrapText="1"/>
      <protection/>
    </xf>
    <xf numFmtId="49" fontId="46" fillId="0" borderId="0" xfId="92" applyNumberFormat="1" applyFont="1" applyFill="1" applyBorder="1" applyAlignment="1" applyProtection="1">
      <alignment wrapText="1"/>
      <protection locked="0"/>
    </xf>
    <xf numFmtId="0" fontId="45" fillId="0" borderId="0" xfId="92" applyFont="1" applyFill="1" applyBorder="1" applyAlignment="1">
      <alignment vertical="top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49" fontId="21" fillId="0" borderId="0" xfId="90" applyNumberFormat="1" applyFont="1" applyBorder="1" applyAlignment="1">
      <alignment horizontal="center"/>
      <protection/>
    </xf>
    <xf numFmtId="0" fontId="13" fillId="0" borderId="0" xfId="107" applyFont="1" applyAlignment="1">
      <alignment horizontal="center" wrapText="1"/>
      <protection/>
    </xf>
    <xf numFmtId="0" fontId="13" fillId="0" borderId="0" xfId="107" applyFont="1" applyAlignment="1">
      <alignment horizontal="center"/>
      <protection/>
    </xf>
    <xf numFmtId="0" fontId="13" fillId="0" borderId="0" xfId="107" applyFont="1" applyAlignment="1">
      <alignment horizontal="center"/>
      <protection/>
    </xf>
    <xf numFmtId="0" fontId="0" fillId="0" borderId="0" xfId="0" applyAlignment="1">
      <alignment wrapText="1"/>
    </xf>
    <xf numFmtId="0" fontId="2" fillId="0" borderId="19" xfId="0" applyFont="1" applyFill="1" applyBorder="1" applyAlignment="1">
      <alignment horizontal="left" wrapText="1" indent="2"/>
    </xf>
    <xf numFmtId="178" fontId="15" fillId="4" borderId="19" xfId="90" applyNumberFormat="1" applyFont="1" applyFill="1" applyBorder="1" applyAlignment="1" applyProtection="1">
      <alignment/>
      <protection locked="0"/>
    </xf>
    <xf numFmtId="178" fontId="87" fillId="47" borderId="19" xfId="92" applyNumberFormat="1" applyFont="1" applyFill="1" applyBorder="1" applyAlignment="1" applyProtection="1">
      <alignment wrapText="1"/>
      <protection locked="0"/>
    </xf>
    <xf numFmtId="178" fontId="97" fillId="47" borderId="19" xfId="0" applyNumberFormat="1" applyFont="1" applyFill="1" applyBorder="1" applyAlignment="1" applyProtection="1">
      <alignment wrapText="1"/>
      <protection locked="0"/>
    </xf>
    <xf numFmtId="0" fontId="26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47" borderId="19" xfId="92" applyFont="1" applyFill="1" applyBorder="1" applyAlignment="1">
      <alignment horizontal="center" vertical="top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98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98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4" xfId="92" applyFont="1" applyFill="1" applyBorder="1" applyAlignment="1">
      <alignment horizontal="center" vertical="top" wrapText="1"/>
      <protection/>
    </xf>
    <xf numFmtId="0" fontId="47" fillId="0" borderId="19" xfId="92" applyFont="1" applyFill="1" applyBorder="1" applyAlignment="1">
      <alignment horizontal="center" vertical="center" wrapText="1"/>
      <protection/>
    </xf>
    <xf numFmtId="0" fontId="5" fillId="0" borderId="23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49" fontId="5" fillId="0" borderId="23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49" fontId="5" fillId="0" borderId="26" xfId="92" applyNumberFormat="1" applyFont="1" applyFill="1" applyBorder="1" applyAlignment="1">
      <alignment horizontal="center" vertical="center" wrapText="1"/>
      <protection/>
    </xf>
    <xf numFmtId="49" fontId="5" fillId="0" borderId="27" xfId="92" applyNumberFormat="1" applyFont="1" applyFill="1" applyBorder="1" applyAlignment="1">
      <alignment horizontal="center" vertical="center" wrapText="1"/>
      <protection/>
    </xf>
    <xf numFmtId="49" fontId="5" fillId="0" borderId="28" xfId="92" applyNumberFormat="1" applyFont="1" applyFill="1" applyBorder="1" applyAlignment="1">
      <alignment horizontal="center" vertical="center" wrapText="1"/>
      <protection/>
    </xf>
    <xf numFmtId="49" fontId="5" fillId="0" borderId="29" xfId="92" applyNumberFormat="1" applyFont="1" applyFill="1" applyBorder="1" applyAlignment="1">
      <alignment horizontal="center" vertical="center" wrapText="1"/>
      <protection/>
    </xf>
    <xf numFmtId="49" fontId="5" fillId="0" borderId="23" xfId="92" applyNumberFormat="1" applyFont="1" applyFill="1" applyBorder="1" applyAlignment="1">
      <alignment horizontal="center" vertical="center" wrapText="1"/>
      <protection/>
    </xf>
    <xf numFmtId="49" fontId="5" fillId="0" borderId="30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0" fontId="26" fillId="0" borderId="19" xfId="92" applyFont="1" applyFill="1" applyBorder="1" applyAlignment="1">
      <alignment horizontal="center" vertical="center" wrapText="1"/>
      <protection/>
    </xf>
    <xf numFmtId="49" fontId="5" fillId="0" borderId="21" xfId="92" applyNumberFormat="1" applyFont="1" applyFill="1" applyBorder="1" applyAlignment="1">
      <alignment horizontal="center" vertical="center" wrapText="1"/>
      <protection/>
    </xf>
    <xf numFmtId="49" fontId="5" fillId="0" borderId="22" xfId="92" applyNumberFormat="1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3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3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5" fillId="0" borderId="30" xfId="92" applyFont="1" applyFill="1" applyBorder="1" applyAlignment="1">
      <alignment horizontal="center" vertical="center" wrapText="1"/>
      <protection/>
    </xf>
    <xf numFmtId="0" fontId="5" fillId="0" borderId="24" xfId="90" applyFont="1" applyFill="1" applyBorder="1" applyAlignment="1" applyProtection="1">
      <alignment horizontal="center" vertical="top" wrapText="1"/>
      <protection/>
    </xf>
    <xf numFmtId="0" fontId="5" fillId="0" borderId="0" xfId="92" applyFont="1" applyFill="1" applyBorder="1" applyAlignment="1">
      <alignment horizontal="center" vertical="top" wrapText="1"/>
      <protection/>
    </xf>
    <xf numFmtId="0" fontId="9" fillId="0" borderId="0" xfId="92" applyFont="1" applyFill="1" applyBorder="1" applyAlignment="1">
      <alignment horizont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5" fillId="48" borderId="24" xfId="92" applyFont="1" applyFill="1" applyBorder="1" applyAlignment="1">
      <alignment horizontal="center" vertical="top" wrapText="1"/>
      <protection/>
    </xf>
    <xf numFmtId="0" fontId="5" fillId="48" borderId="0" xfId="92" applyFont="1" applyFill="1" applyBorder="1" applyAlignment="1">
      <alignment horizontal="center" vertical="top" wrapText="1"/>
      <protection/>
    </xf>
    <xf numFmtId="0" fontId="86" fillId="47" borderId="21" xfId="0" applyFont="1" applyFill="1" applyBorder="1" applyAlignment="1">
      <alignment horizontal="center" vertical="top" wrapText="1"/>
    </xf>
    <xf numFmtId="0" fontId="86" fillId="47" borderId="22" xfId="0" applyFont="1" applyFill="1" applyBorder="1" applyAlignment="1">
      <alignment horizontal="center" vertical="top" wrapText="1"/>
    </xf>
    <xf numFmtId="0" fontId="7" fillId="48" borderId="24" xfId="92" applyFont="1" applyFill="1" applyBorder="1" applyAlignment="1" applyProtection="1">
      <alignment horizontal="center" vertical="top"/>
      <protection/>
    </xf>
    <xf numFmtId="0" fontId="85" fillId="48" borderId="0" xfId="0" applyFont="1" applyFill="1" applyBorder="1" applyAlignment="1">
      <alignment horizontal="center" vertical="center" wrapText="1"/>
    </xf>
    <xf numFmtId="0" fontId="86" fillId="48" borderId="0" xfId="90" applyNumberFormat="1" applyFont="1" applyFill="1" applyBorder="1" applyAlignment="1" applyProtection="1">
      <alignment horizontal="center" wrapText="1"/>
      <protection/>
    </xf>
    <xf numFmtId="0" fontId="86" fillId="48" borderId="24" xfId="90" applyFont="1" applyFill="1" applyBorder="1" applyAlignment="1" applyProtection="1">
      <alignment horizontal="center" vertical="top" wrapText="1"/>
      <protection/>
    </xf>
    <xf numFmtId="0" fontId="86" fillId="47" borderId="24" xfId="90" applyFont="1" applyFill="1" applyBorder="1" applyAlignment="1" applyProtection="1">
      <alignment horizontal="center" vertical="top" wrapText="1"/>
      <protection/>
    </xf>
    <xf numFmtId="0" fontId="86" fillId="47" borderId="19" xfId="0" applyFont="1" applyFill="1" applyBorder="1" applyAlignment="1">
      <alignment horizontal="center" vertical="center" wrapText="1"/>
    </xf>
    <xf numFmtId="0" fontId="86" fillId="47" borderId="19" xfId="0" applyFont="1" applyFill="1" applyBorder="1" applyAlignment="1">
      <alignment horizontal="center" vertical="top" wrapText="1"/>
    </xf>
    <xf numFmtId="0" fontId="98" fillId="48" borderId="20" xfId="90" applyNumberFormat="1" applyFont="1" applyFill="1" applyBorder="1" applyAlignment="1" applyProtection="1">
      <alignment horizontal="center" wrapText="1"/>
      <protection/>
    </xf>
    <xf numFmtId="0" fontId="86" fillId="47" borderId="23" xfId="0" applyFont="1" applyFill="1" applyBorder="1" applyAlignment="1">
      <alignment horizontal="center" vertical="top" wrapText="1"/>
    </xf>
    <xf numFmtId="0" fontId="86" fillId="47" borderId="30" xfId="0" applyFont="1" applyFill="1" applyBorder="1" applyAlignment="1">
      <alignment horizontal="center" vertical="top" wrapText="1"/>
    </xf>
    <xf numFmtId="0" fontId="86" fillId="47" borderId="25" xfId="0" applyFont="1" applyFill="1" applyBorder="1" applyAlignment="1">
      <alignment horizontal="center" vertical="top" wrapText="1"/>
    </xf>
    <xf numFmtId="0" fontId="5" fillId="0" borderId="23" xfId="92" applyFont="1" applyFill="1" applyBorder="1" applyAlignment="1">
      <alignment horizontal="center" vertical="center" wrapText="1"/>
      <protection/>
    </xf>
    <xf numFmtId="0" fontId="5" fillId="0" borderId="30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49" fontId="2" fillId="48" borderId="20" xfId="92" applyNumberFormat="1" applyFont="1" applyFill="1" applyBorder="1" applyAlignment="1" applyProtection="1">
      <alignment horizontal="center"/>
      <protection locked="0"/>
    </xf>
    <xf numFmtId="0" fontId="2" fillId="48" borderId="20" xfId="92" applyFont="1" applyFill="1" applyBorder="1" applyAlignment="1" applyProtection="1">
      <alignment horizontal="center"/>
      <protection locked="0"/>
    </xf>
    <xf numFmtId="0" fontId="7" fillId="48" borderId="0" xfId="92" applyFont="1" applyFill="1" applyBorder="1" applyAlignment="1" applyProtection="1">
      <alignment horizontal="center" vertical="top" wrapText="1"/>
      <protection/>
    </xf>
    <xf numFmtId="0" fontId="2" fillId="48" borderId="20" xfId="92" applyFont="1" applyFill="1" applyBorder="1" applyAlignment="1" applyProtection="1">
      <alignment horizontal="center" wrapText="1"/>
      <protection locked="0"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56"/>
  <sheetViews>
    <sheetView showZeros="0" zoomScalePageLayoutView="0" workbookViewId="0" topLeftCell="A10">
      <selection activeCell="A56" sqref="A56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120</v>
      </c>
      <c r="B1" s="2" t="s">
        <v>25</v>
      </c>
      <c r="C1" s="56" t="s">
        <v>208</v>
      </c>
      <c r="D1" s="56" t="s">
        <v>42</v>
      </c>
      <c r="E1" s="57" t="s">
        <v>131</v>
      </c>
      <c r="F1" s="4"/>
    </row>
    <row r="2" spans="1:9" ht="8.25" customHeight="1">
      <c r="A2" s="13"/>
      <c r="B2" s="13"/>
      <c r="C2" s="32"/>
      <c r="D2" s="33"/>
      <c r="E2" s="33"/>
      <c r="F2" s="33"/>
      <c r="G2" s="33"/>
      <c r="H2" s="33"/>
      <c r="I2" s="14"/>
    </row>
    <row r="3" spans="1:8" ht="27.75" customHeight="1">
      <c r="A3" s="181" t="s">
        <v>103</v>
      </c>
      <c r="B3" s="181"/>
      <c r="C3" s="181"/>
      <c r="D3" s="181"/>
      <c r="E3" s="181"/>
      <c r="F3" s="181"/>
      <c r="G3" s="182" t="s">
        <v>104</v>
      </c>
      <c r="H3" s="182"/>
    </row>
    <row r="4" spans="1:8" ht="12.75">
      <c r="A4" s="185" t="s">
        <v>105</v>
      </c>
      <c r="B4" s="185"/>
      <c r="C4" s="185"/>
      <c r="D4" s="185"/>
      <c r="E4" s="185"/>
      <c r="F4" s="185"/>
      <c r="G4" s="183" t="s">
        <v>106</v>
      </c>
      <c r="H4" s="183"/>
    </row>
    <row r="5" spans="1:8" ht="41.25" customHeight="1">
      <c r="A5" s="189" t="s">
        <v>90</v>
      </c>
      <c r="B5" s="181"/>
      <c r="C5" s="181"/>
      <c r="D5" s="181"/>
      <c r="E5" s="181"/>
      <c r="F5" s="181"/>
      <c r="G5" s="184" t="s">
        <v>176</v>
      </c>
      <c r="H5" s="184"/>
    </row>
    <row r="6" spans="1:9" ht="12.75">
      <c r="A6" s="9"/>
      <c r="B6" s="21"/>
      <c r="C6" s="8"/>
      <c r="D6" s="4"/>
      <c r="E6" s="4"/>
      <c r="F6" s="4"/>
      <c r="I6" s="10"/>
    </row>
    <row r="7" spans="1:9" ht="24.75" customHeight="1">
      <c r="A7" s="188" t="s">
        <v>102</v>
      </c>
      <c r="B7" s="188"/>
      <c r="C7" s="188"/>
      <c r="D7" s="188"/>
      <c r="E7" s="188"/>
      <c r="F7" s="188"/>
      <c r="G7" s="188"/>
      <c r="H7" s="188"/>
      <c r="I7" s="31"/>
    </row>
    <row r="8" spans="1:9" ht="15.75" customHeight="1">
      <c r="A8" s="27"/>
      <c r="B8" s="22"/>
      <c r="C8" s="153" t="str">
        <f>IF(D8="","",IF(D8="1 квартал","за","за 1 квартал -"))</f>
        <v>за 1 квартал -</v>
      </c>
      <c r="D8" s="154" t="s">
        <v>215</v>
      </c>
      <c r="E8" s="155">
        <v>2022</v>
      </c>
      <c r="F8" s="23" t="s">
        <v>32</v>
      </c>
      <c r="G8" s="28"/>
      <c r="H8" s="7"/>
      <c r="I8" s="28"/>
    </row>
    <row r="9" spans="1:11" s="24" customFormat="1" ht="12.75" customHeight="1">
      <c r="A9" s="27"/>
      <c r="B9" s="156"/>
      <c r="C9" s="191" t="s">
        <v>132</v>
      </c>
      <c r="D9" s="191"/>
      <c r="E9" s="191"/>
      <c r="F9" s="37"/>
      <c r="J9" s="1"/>
      <c r="K9" s="25"/>
    </row>
    <row r="10" spans="1:8" ht="15.75">
      <c r="A10" s="186" t="s">
        <v>207</v>
      </c>
      <c r="B10" s="186"/>
      <c r="C10" s="186"/>
      <c r="D10" s="186"/>
      <c r="E10" s="186"/>
      <c r="F10" s="186"/>
      <c r="G10" s="186"/>
      <c r="H10" s="186"/>
    </row>
    <row r="11" spans="1:8" ht="12.75">
      <c r="A11" s="187" t="s">
        <v>119</v>
      </c>
      <c r="B11" s="187"/>
      <c r="C11" s="187"/>
      <c r="D11" s="187"/>
      <c r="E11" s="187"/>
      <c r="F11" s="187"/>
      <c r="G11" s="187"/>
      <c r="H11" s="187"/>
    </row>
    <row r="12" spans="1:8" ht="15" customHeight="1">
      <c r="A12" s="190"/>
      <c r="B12" s="190"/>
      <c r="C12" s="190"/>
      <c r="D12" s="190"/>
      <c r="E12" s="190"/>
      <c r="F12" s="190"/>
      <c r="G12" s="190"/>
      <c r="H12" s="190"/>
    </row>
    <row r="13" spans="1:8" ht="12.75">
      <c r="A13" s="187" t="s">
        <v>177</v>
      </c>
      <c r="B13" s="187"/>
      <c r="C13" s="187"/>
      <c r="D13" s="187"/>
      <c r="E13" s="187"/>
      <c r="F13" s="187"/>
      <c r="G13" s="187"/>
      <c r="H13" s="187"/>
    </row>
    <row r="14" spans="1:11" s="24" customFormat="1" ht="15.75">
      <c r="A14" s="27"/>
      <c r="B14" s="15"/>
      <c r="C14" s="29"/>
      <c r="D14" s="29"/>
      <c r="E14" s="26"/>
      <c r="F14" s="36"/>
      <c r="G14" s="36"/>
      <c r="H14" s="36"/>
      <c r="I14" s="28"/>
      <c r="J14" s="1"/>
      <c r="K14" s="25"/>
    </row>
    <row r="15" spans="1:12" s="24" customFormat="1" ht="15">
      <c r="A15" s="176" t="s">
        <v>33</v>
      </c>
      <c r="B15" s="176" t="s">
        <v>26</v>
      </c>
      <c r="C15" s="178" t="s">
        <v>34</v>
      </c>
      <c r="D15" s="178"/>
      <c r="E15" s="178"/>
      <c r="F15" s="178"/>
      <c r="G15" s="178"/>
      <c r="H15" s="178"/>
      <c r="I15" s="28"/>
      <c r="J15" s="18"/>
      <c r="K15" s="18"/>
      <c r="L15" s="18"/>
    </row>
    <row r="16" spans="1:9" s="24" customFormat="1" ht="12.75">
      <c r="A16" s="177"/>
      <c r="B16" s="177"/>
      <c r="C16" s="179" t="s">
        <v>35</v>
      </c>
      <c r="D16" s="180" t="s">
        <v>36</v>
      </c>
      <c r="E16" s="180" t="s">
        <v>37</v>
      </c>
      <c r="F16" s="180" t="s">
        <v>38</v>
      </c>
      <c r="G16" s="180" t="s">
        <v>39</v>
      </c>
      <c r="H16" s="177"/>
      <c r="I16" s="12"/>
    </row>
    <row r="17" spans="1:12" s="24" customFormat="1" ht="37.5" customHeight="1">
      <c r="A17" s="177"/>
      <c r="B17" s="177"/>
      <c r="C17" s="179"/>
      <c r="D17" s="180"/>
      <c r="E17" s="180"/>
      <c r="F17" s="177"/>
      <c r="G17" s="34" t="s">
        <v>91</v>
      </c>
      <c r="H17" s="34" t="s">
        <v>40</v>
      </c>
      <c r="I17" s="30"/>
      <c r="J17" s="175" t="s">
        <v>43</v>
      </c>
      <c r="K17" s="175"/>
      <c r="L17" s="175"/>
    </row>
    <row r="18" spans="1:12" s="24" customFormat="1" ht="12" customHeight="1">
      <c r="A18" s="35" t="s">
        <v>27</v>
      </c>
      <c r="B18" s="35" t="s">
        <v>28</v>
      </c>
      <c r="C18" s="35">
        <v>1</v>
      </c>
      <c r="D18" s="35">
        <v>2</v>
      </c>
      <c r="E18" s="35">
        <v>3</v>
      </c>
      <c r="F18" s="35">
        <v>4</v>
      </c>
      <c r="G18" s="35">
        <v>5</v>
      </c>
      <c r="H18" s="35">
        <v>6</v>
      </c>
      <c r="I18" s="30"/>
      <c r="J18" s="58" t="s">
        <v>44</v>
      </c>
      <c r="K18" s="58" t="s">
        <v>93</v>
      </c>
      <c r="L18" s="58" t="s">
        <v>94</v>
      </c>
    </row>
    <row r="19" spans="1:12" s="24" customFormat="1" ht="12.75">
      <c r="A19" s="64" t="s">
        <v>92</v>
      </c>
      <c r="B19" s="62" t="s">
        <v>83</v>
      </c>
      <c r="C19" s="138">
        <f>SUM(C20,C32,C39)</f>
        <v>0</v>
      </c>
      <c r="D19" s="138">
        <f>SUM(D20,D32,D39)</f>
        <v>0</v>
      </c>
      <c r="E19" s="138">
        <f>SUM(E20,E32,E39)</f>
        <v>0</v>
      </c>
      <c r="F19" s="138">
        <f>SUM(F20,F32,F39)</f>
        <v>0</v>
      </c>
      <c r="G19" s="138">
        <f aca="true" t="shared" si="0" ref="G19:G49">SUM(C19,D19)-SUM(E19,F19)</f>
        <v>0</v>
      </c>
      <c r="H19" s="138">
        <f>SUM(H20,H32,H39)</f>
        <v>0</v>
      </c>
      <c r="I19" s="30"/>
      <c r="J19" s="59" t="str">
        <f>B19</f>
        <v>10</v>
      </c>
      <c r="K19" s="60">
        <f>IF((C19+D19)&gt;=(E19+F19),0,(C19+D19)-(E19+F19))</f>
        <v>0</v>
      </c>
      <c r="L19" s="60">
        <f>IF(G19&gt;=H19,0,G19-H19)</f>
        <v>0</v>
      </c>
    </row>
    <row r="20" spans="1:12" s="24" customFormat="1" ht="25.5">
      <c r="A20" s="63" t="s">
        <v>96</v>
      </c>
      <c r="B20" s="62" t="s">
        <v>45</v>
      </c>
      <c r="C20" s="139">
        <f>SUM(C21:C31)</f>
        <v>0</v>
      </c>
      <c r="D20" s="139">
        <f>SUM(D21:D31)</f>
        <v>0</v>
      </c>
      <c r="E20" s="139">
        <f>SUM(E21:E31)</f>
        <v>0</v>
      </c>
      <c r="F20" s="139">
        <f>SUM(F21:F31)</f>
        <v>0</v>
      </c>
      <c r="G20" s="139">
        <f t="shared" si="0"/>
        <v>0</v>
      </c>
      <c r="H20" s="139">
        <f>SUM(H21:H31)</f>
        <v>0</v>
      </c>
      <c r="I20" s="30"/>
      <c r="J20" s="59" t="str">
        <f aca="true" t="shared" si="1" ref="J20:J49">B20</f>
        <v>20</v>
      </c>
      <c r="K20" s="60">
        <f aca="true" t="shared" si="2" ref="K20:K49">IF((C20+D20)&gt;=(E20+F20),0,(C20+D20)-(E20+F20))</f>
        <v>0</v>
      </c>
      <c r="L20" s="60">
        <f aca="true" t="shared" si="3" ref="L20:L49">IF(G20&gt;=H20,0,G20-H20)</f>
        <v>0</v>
      </c>
    </row>
    <row r="21" spans="1:12" s="24" customFormat="1" ht="12.75">
      <c r="A21" s="61" t="s">
        <v>46</v>
      </c>
      <c r="B21" s="62" t="s">
        <v>47</v>
      </c>
      <c r="C21" s="140"/>
      <c r="D21" s="140"/>
      <c r="E21" s="140"/>
      <c r="F21" s="140"/>
      <c r="G21" s="139">
        <f t="shared" si="0"/>
        <v>0</v>
      </c>
      <c r="H21" s="140"/>
      <c r="I21" s="30"/>
      <c r="J21" s="59" t="str">
        <f t="shared" si="1"/>
        <v>21</v>
      </c>
      <c r="K21" s="60">
        <f t="shared" si="2"/>
        <v>0</v>
      </c>
      <c r="L21" s="60">
        <f t="shared" si="3"/>
        <v>0</v>
      </c>
    </row>
    <row r="22" spans="1:12" s="24" customFormat="1" ht="12.75">
      <c r="A22" s="61" t="s">
        <v>48</v>
      </c>
      <c r="B22" s="62" t="s">
        <v>49</v>
      </c>
      <c r="C22" s="140"/>
      <c r="D22" s="140"/>
      <c r="E22" s="140"/>
      <c r="F22" s="140"/>
      <c r="G22" s="139">
        <f t="shared" si="0"/>
        <v>0</v>
      </c>
      <c r="H22" s="140"/>
      <c r="I22" s="30"/>
      <c r="J22" s="59" t="str">
        <f t="shared" si="1"/>
        <v>22</v>
      </c>
      <c r="K22" s="60">
        <f t="shared" si="2"/>
        <v>0</v>
      </c>
      <c r="L22" s="60">
        <f t="shared" si="3"/>
        <v>0</v>
      </c>
    </row>
    <row r="23" spans="1:12" s="24" customFormat="1" ht="12.75">
      <c r="A23" s="61" t="s">
        <v>50</v>
      </c>
      <c r="B23" s="62" t="s">
        <v>51</v>
      </c>
      <c r="C23" s="140"/>
      <c r="D23" s="140"/>
      <c r="E23" s="140"/>
      <c r="F23" s="140"/>
      <c r="G23" s="139">
        <f t="shared" si="0"/>
        <v>0</v>
      </c>
      <c r="H23" s="140"/>
      <c r="I23" s="30"/>
      <c r="J23" s="59" t="str">
        <f t="shared" si="1"/>
        <v>23</v>
      </c>
      <c r="K23" s="60">
        <f t="shared" si="2"/>
        <v>0</v>
      </c>
      <c r="L23" s="60">
        <f t="shared" si="3"/>
        <v>0</v>
      </c>
    </row>
    <row r="24" spans="1:12" s="24" customFormat="1" ht="12.75">
      <c r="A24" s="61" t="s">
        <v>52</v>
      </c>
      <c r="B24" s="62" t="s">
        <v>53</v>
      </c>
      <c r="C24" s="140"/>
      <c r="D24" s="140"/>
      <c r="E24" s="140"/>
      <c r="F24" s="140"/>
      <c r="G24" s="139">
        <f t="shared" si="0"/>
        <v>0</v>
      </c>
      <c r="H24" s="140"/>
      <c r="I24" s="30"/>
      <c r="J24" s="59" t="str">
        <f t="shared" si="1"/>
        <v>24</v>
      </c>
      <c r="K24" s="60">
        <f t="shared" si="2"/>
        <v>0</v>
      </c>
      <c r="L24" s="60">
        <f t="shared" si="3"/>
        <v>0</v>
      </c>
    </row>
    <row r="25" spans="1:12" s="24" customFormat="1" ht="12.75">
      <c r="A25" s="61" t="s">
        <v>54</v>
      </c>
      <c r="B25" s="62" t="s">
        <v>55</v>
      </c>
      <c r="C25" s="140"/>
      <c r="D25" s="140"/>
      <c r="E25" s="140"/>
      <c r="F25" s="140"/>
      <c r="G25" s="139">
        <f t="shared" si="0"/>
        <v>0</v>
      </c>
      <c r="H25" s="140"/>
      <c r="I25" s="30"/>
      <c r="J25" s="59" t="str">
        <f t="shared" si="1"/>
        <v>25</v>
      </c>
      <c r="K25" s="60">
        <f t="shared" si="2"/>
        <v>0</v>
      </c>
      <c r="L25" s="60">
        <f t="shared" si="3"/>
        <v>0</v>
      </c>
    </row>
    <row r="26" spans="1:12" s="24" customFormat="1" ht="12.75">
      <c r="A26" s="61" t="s">
        <v>56</v>
      </c>
      <c r="B26" s="62" t="s">
        <v>57</v>
      </c>
      <c r="C26" s="140"/>
      <c r="D26" s="140"/>
      <c r="E26" s="140"/>
      <c r="F26" s="140"/>
      <c r="G26" s="139">
        <f t="shared" si="0"/>
        <v>0</v>
      </c>
      <c r="H26" s="140"/>
      <c r="I26" s="30"/>
      <c r="J26" s="59" t="str">
        <f t="shared" si="1"/>
        <v>26</v>
      </c>
      <c r="K26" s="60">
        <f t="shared" si="2"/>
        <v>0</v>
      </c>
      <c r="L26" s="60">
        <f t="shared" si="3"/>
        <v>0</v>
      </c>
    </row>
    <row r="27" spans="1:12" s="24" customFormat="1" ht="25.5">
      <c r="A27" s="61" t="s">
        <v>58</v>
      </c>
      <c r="B27" s="62" t="s">
        <v>59</v>
      </c>
      <c r="C27" s="140"/>
      <c r="D27" s="140"/>
      <c r="E27" s="140"/>
      <c r="F27" s="140"/>
      <c r="G27" s="139">
        <f t="shared" si="0"/>
        <v>0</v>
      </c>
      <c r="H27" s="140"/>
      <c r="I27" s="30"/>
      <c r="J27" s="59" t="str">
        <f t="shared" si="1"/>
        <v>27</v>
      </c>
      <c r="K27" s="60">
        <f t="shared" si="2"/>
        <v>0</v>
      </c>
      <c r="L27" s="60">
        <f t="shared" si="3"/>
        <v>0</v>
      </c>
    </row>
    <row r="28" spans="1:12" s="24" customFormat="1" ht="25.5">
      <c r="A28" s="61" t="s">
        <v>98</v>
      </c>
      <c r="B28" s="62" t="s">
        <v>60</v>
      </c>
      <c r="C28" s="140"/>
      <c r="D28" s="140"/>
      <c r="E28" s="140"/>
      <c r="F28" s="140"/>
      <c r="G28" s="139">
        <f t="shared" si="0"/>
        <v>0</v>
      </c>
      <c r="H28" s="140"/>
      <c r="I28" s="30"/>
      <c r="J28" s="59" t="str">
        <f t="shared" si="1"/>
        <v>28</v>
      </c>
      <c r="K28" s="60">
        <f t="shared" si="2"/>
        <v>0</v>
      </c>
      <c r="L28" s="60">
        <f t="shared" si="3"/>
        <v>0</v>
      </c>
    </row>
    <row r="29" spans="1:12" s="24" customFormat="1" ht="25.5">
      <c r="A29" s="61" t="s">
        <v>99</v>
      </c>
      <c r="B29" s="62" t="s">
        <v>61</v>
      </c>
      <c r="C29" s="140"/>
      <c r="D29" s="140"/>
      <c r="E29" s="140"/>
      <c r="F29" s="140"/>
      <c r="G29" s="139">
        <f t="shared" si="0"/>
        <v>0</v>
      </c>
      <c r="H29" s="140"/>
      <c r="I29" s="30"/>
      <c r="J29" s="59" t="str">
        <f t="shared" si="1"/>
        <v>29</v>
      </c>
      <c r="K29" s="60">
        <f t="shared" si="2"/>
        <v>0</v>
      </c>
      <c r="L29" s="60">
        <f t="shared" si="3"/>
        <v>0</v>
      </c>
    </row>
    <row r="30" spans="1:12" s="24" customFormat="1" ht="25.5">
      <c r="A30" s="61" t="s">
        <v>62</v>
      </c>
      <c r="B30" s="62" t="s">
        <v>63</v>
      </c>
      <c r="C30" s="140"/>
      <c r="D30" s="140"/>
      <c r="E30" s="140"/>
      <c r="F30" s="140"/>
      <c r="G30" s="139">
        <f t="shared" si="0"/>
        <v>0</v>
      </c>
      <c r="H30" s="140"/>
      <c r="I30" s="30"/>
      <c r="J30" s="59" t="str">
        <f t="shared" si="1"/>
        <v>30</v>
      </c>
      <c r="K30" s="60">
        <f t="shared" si="2"/>
        <v>0</v>
      </c>
      <c r="L30" s="60">
        <f t="shared" si="3"/>
        <v>0</v>
      </c>
    </row>
    <row r="31" spans="1:12" s="24" customFormat="1" ht="12.75">
      <c r="A31" s="61" t="s">
        <v>64</v>
      </c>
      <c r="B31" s="62" t="s">
        <v>65</v>
      </c>
      <c r="C31" s="140"/>
      <c r="D31" s="140"/>
      <c r="E31" s="140"/>
      <c r="F31" s="140"/>
      <c r="G31" s="139">
        <f t="shared" si="0"/>
        <v>0</v>
      </c>
      <c r="H31" s="140"/>
      <c r="I31" s="30"/>
      <c r="J31" s="59" t="str">
        <f t="shared" si="1"/>
        <v>31</v>
      </c>
      <c r="K31" s="60">
        <f t="shared" si="2"/>
        <v>0</v>
      </c>
      <c r="L31" s="60">
        <f t="shared" si="3"/>
        <v>0</v>
      </c>
    </row>
    <row r="32" spans="1:12" s="24" customFormat="1" ht="12.75">
      <c r="A32" s="63" t="s">
        <v>66</v>
      </c>
      <c r="B32" s="62" t="s">
        <v>67</v>
      </c>
      <c r="C32" s="139">
        <f>SUM(C33:C38)</f>
        <v>0</v>
      </c>
      <c r="D32" s="139">
        <f>SUM(D33:D38)</f>
        <v>0</v>
      </c>
      <c r="E32" s="139">
        <f>SUM(E33:E38)</f>
        <v>0</v>
      </c>
      <c r="F32" s="139">
        <f>SUM(F33:F38)</f>
        <v>0</v>
      </c>
      <c r="G32" s="139">
        <f t="shared" si="0"/>
        <v>0</v>
      </c>
      <c r="H32" s="139">
        <f>SUM(H33:H38)</f>
        <v>0</v>
      </c>
      <c r="I32" s="30"/>
      <c r="J32" s="59" t="str">
        <f t="shared" si="1"/>
        <v>40</v>
      </c>
      <c r="K32" s="60">
        <f t="shared" si="2"/>
        <v>0</v>
      </c>
      <c r="L32" s="60">
        <f t="shared" si="3"/>
        <v>0</v>
      </c>
    </row>
    <row r="33" spans="1:12" s="24" customFormat="1" ht="12.75">
      <c r="A33" s="61" t="s">
        <v>68</v>
      </c>
      <c r="B33" s="62" t="s">
        <v>69</v>
      </c>
      <c r="C33" s="140"/>
      <c r="D33" s="140"/>
      <c r="E33" s="140"/>
      <c r="F33" s="140"/>
      <c r="G33" s="139">
        <f t="shared" si="0"/>
        <v>0</v>
      </c>
      <c r="H33" s="140"/>
      <c r="I33" s="30"/>
      <c r="J33" s="59" t="str">
        <f t="shared" si="1"/>
        <v>41</v>
      </c>
      <c r="K33" s="60">
        <f t="shared" si="2"/>
        <v>0</v>
      </c>
      <c r="L33" s="60">
        <f t="shared" si="3"/>
        <v>0</v>
      </c>
    </row>
    <row r="34" spans="1:12" s="24" customFormat="1" ht="25.5">
      <c r="A34" s="61" t="s">
        <v>70</v>
      </c>
      <c r="B34" s="62" t="s">
        <v>71</v>
      </c>
      <c r="C34" s="140"/>
      <c r="D34" s="140"/>
      <c r="E34" s="140"/>
      <c r="F34" s="140"/>
      <c r="G34" s="139">
        <f t="shared" si="0"/>
        <v>0</v>
      </c>
      <c r="H34" s="140"/>
      <c r="I34" s="30"/>
      <c r="J34" s="59" t="str">
        <f t="shared" si="1"/>
        <v>42</v>
      </c>
      <c r="K34" s="60">
        <f t="shared" si="2"/>
        <v>0</v>
      </c>
      <c r="L34" s="60">
        <f t="shared" si="3"/>
        <v>0</v>
      </c>
    </row>
    <row r="35" spans="1:12" s="24" customFormat="1" ht="12.75">
      <c r="A35" s="61" t="s">
        <v>133</v>
      </c>
      <c r="B35" s="62" t="s">
        <v>88</v>
      </c>
      <c r="C35" s="140"/>
      <c r="D35" s="140"/>
      <c r="E35" s="140"/>
      <c r="F35" s="140"/>
      <c r="G35" s="139">
        <f t="shared" si="0"/>
        <v>0</v>
      </c>
      <c r="H35" s="140"/>
      <c r="I35" s="30"/>
      <c r="J35" s="59" t="str">
        <f t="shared" si="1"/>
        <v>43</v>
      </c>
      <c r="K35" s="60">
        <f t="shared" si="2"/>
        <v>0</v>
      </c>
      <c r="L35" s="60">
        <f t="shared" si="3"/>
        <v>0</v>
      </c>
    </row>
    <row r="36" spans="1:12" s="24" customFormat="1" ht="12.75">
      <c r="A36" s="61" t="s">
        <v>73</v>
      </c>
      <c r="B36" s="62" t="s">
        <v>72</v>
      </c>
      <c r="C36" s="140"/>
      <c r="D36" s="140"/>
      <c r="E36" s="140"/>
      <c r="F36" s="140"/>
      <c r="G36" s="139">
        <f t="shared" si="0"/>
        <v>0</v>
      </c>
      <c r="H36" s="140"/>
      <c r="I36" s="30"/>
      <c r="J36" s="59" t="str">
        <f t="shared" si="1"/>
        <v>44</v>
      </c>
      <c r="K36" s="60">
        <f t="shared" si="2"/>
        <v>0</v>
      </c>
      <c r="L36" s="60">
        <f t="shared" si="3"/>
        <v>0</v>
      </c>
    </row>
    <row r="37" spans="1:12" s="24" customFormat="1" ht="25.5">
      <c r="A37" s="61" t="s">
        <v>178</v>
      </c>
      <c r="B37" s="62" t="s">
        <v>74</v>
      </c>
      <c r="C37" s="140"/>
      <c r="D37" s="140"/>
      <c r="E37" s="140"/>
      <c r="F37" s="140"/>
      <c r="G37" s="139">
        <f t="shared" si="0"/>
        <v>0</v>
      </c>
      <c r="H37" s="140"/>
      <c r="I37" s="30"/>
      <c r="J37" s="59" t="str">
        <f t="shared" si="1"/>
        <v>45</v>
      </c>
      <c r="K37" s="60">
        <f t="shared" si="2"/>
        <v>0</v>
      </c>
      <c r="L37" s="60">
        <f t="shared" si="3"/>
        <v>0</v>
      </c>
    </row>
    <row r="38" spans="1:12" s="24" customFormat="1" ht="12.75">
      <c r="A38" s="61" t="s">
        <v>64</v>
      </c>
      <c r="B38" s="62" t="s">
        <v>75</v>
      </c>
      <c r="C38" s="140"/>
      <c r="D38" s="140"/>
      <c r="E38" s="140"/>
      <c r="F38" s="140"/>
      <c r="G38" s="139">
        <f t="shared" si="0"/>
        <v>0</v>
      </c>
      <c r="H38" s="140"/>
      <c r="I38" s="30"/>
      <c r="J38" s="59" t="str">
        <f t="shared" si="1"/>
        <v>46</v>
      </c>
      <c r="K38" s="60">
        <f t="shared" si="2"/>
        <v>0</v>
      </c>
      <c r="L38" s="60">
        <f t="shared" si="3"/>
        <v>0</v>
      </c>
    </row>
    <row r="39" spans="1:12" s="24" customFormat="1" ht="25.5">
      <c r="A39" s="97" t="s">
        <v>137</v>
      </c>
      <c r="B39" s="62" t="s">
        <v>76</v>
      </c>
      <c r="C39" s="139">
        <f>SUM(C40:C45)</f>
        <v>0</v>
      </c>
      <c r="D39" s="139">
        <f>SUM(D40:D45)</f>
        <v>0</v>
      </c>
      <c r="E39" s="139">
        <f>SUM(E40:E45)</f>
        <v>0</v>
      </c>
      <c r="F39" s="139">
        <f>SUM(F40:F45)</f>
        <v>0</v>
      </c>
      <c r="G39" s="139">
        <f t="shared" si="0"/>
        <v>0</v>
      </c>
      <c r="H39" s="139">
        <f>SUM(H40:H45)</f>
        <v>0</v>
      </c>
      <c r="I39" s="30"/>
      <c r="J39" s="59" t="str">
        <f t="shared" si="1"/>
        <v>50</v>
      </c>
      <c r="K39" s="60">
        <f t="shared" si="2"/>
        <v>0</v>
      </c>
      <c r="L39" s="60">
        <f t="shared" si="3"/>
        <v>0</v>
      </c>
    </row>
    <row r="40" spans="1:12" s="24" customFormat="1" ht="25.5">
      <c r="A40" s="171" t="s">
        <v>179</v>
      </c>
      <c r="B40" s="62" t="s">
        <v>78</v>
      </c>
      <c r="C40" s="140"/>
      <c r="D40" s="140"/>
      <c r="E40" s="140"/>
      <c r="F40" s="140"/>
      <c r="G40" s="139">
        <f t="shared" si="0"/>
        <v>0</v>
      </c>
      <c r="H40" s="140"/>
      <c r="I40" s="30"/>
      <c r="J40" s="59" t="str">
        <f t="shared" si="1"/>
        <v>51</v>
      </c>
      <c r="K40" s="60">
        <f t="shared" si="2"/>
        <v>0</v>
      </c>
      <c r="L40" s="60">
        <f t="shared" si="3"/>
        <v>0</v>
      </c>
    </row>
    <row r="41" spans="1:12" s="24" customFormat="1" ht="12.75">
      <c r="A41" s="65" t="s">
        <v>100</v>
      </c>
      <c r="B41" s="62" t="s">
        <v>80</v>
      </c>
      <c r="C41" s="140"/>
      <c r="D41" s="140"/>
      <c r="E41" s="140"/>
      <c r="F41" s="140"/>
      <c r="G41" s="139">
        <f t="shared" si="0"/>
        <v>0</v>
      </c>
      <c r="H41" s="140"/>
      <c r="I41" s="30"/>
      <c r="J41" s="59" t="str">
        <f t="shared" si="1"/>
        <v>52</v>
      </c>
      <c r="K41" s="60">
        <f t="shared" si="2"/>
        <v>0</v>
      </c>
      <c r="L41" s="60">
        <f t="shared" si="3"/>
        <v>0</v>
      </c>
    </row>
    <row r="42" spans="1:12" s="24" customFormat="1" ht="25.5">
      <c r="A42" s="157" t="s">
        <v>136</v>
      </c>
      <c r="B42" s="62" t="s">
        <v>81</v>
      </c>
      <c r="C42" s="140"/>
      <c r="D42" s="140"/>
      <c r="E42" s="140"/>
      <c r="F42" s="140"/>
      <c r="G42" s="139">
        <f t="shared" si="0"/>
        <v>0</v>
      </c>
      <c r="H42" s="140"/>
      <c r="I42" s="30"/>
      <c r="J42" s="59" t="str">
        <f t="shared" si="1"/>
        <v>53</v>
      </c>
      <c r="K42" s="60">
        <f t="shared" si="2"/>
        <v>0</v>
      </c>
      <c r="L42" s="60">
        <f t="shared" si="3"/>
        <v>0</v>
      </c>
    </row>
    <row r="43" spans="1:12" s="24" customFormat="1" ht="12.75">
      <c r="A43" s="65" t="s">
        <v>77</v>
      </c>
      <c r="B43" s="62" t="s">
        <v>82</v>
      </c>
      <c r="C43" s="140"/>
      <c r="D43" s="140"/>
      <c r="E43" s="140"/>
      <c r="F43" s="140"/>
      <c r="G43" s="139">
        <f t="shared" si="0"/>
        <v>0</v>
      </c>
      <c r="H43" s="140"/>
      <c r="I43" s="30"/>
      <c r="J43" s="59" t="str">
        <f t="shared" si="1"/>
        <v>54</v>
      </c>
      <c r="K43" s="60">
        <f t="shared" si="2"/>
        <v>0</v>
      </c>
      <c r="L43" s="60">
        <f t="shared" si="3"/>
        <v>0</v>
      </c>
    </row>
    <row r="44" spans="1:12" s="24" customFormat="1" ht="12.75">
      <c r="A44" s="65" t="s">
        <v>79</v>
      </c>
      <c r="B44" s="62" t="s">
        <v>134</v>
      </c>
      <c r="C44" s="140"/>
      <c r="D44" s="140"/>
      <c r="E44" s="140"/>
      <c r="F44" s="140"/>
      <c r="G44" s="139">
        <f t="shared" si="0"/>
        <v>0</v>
      </c>
      <c r="H44" s="140"/>
      <c r="I44" s="30"/>
      <c r="J44" s="59" t="s">
        <v>134</v>
      </c>
      <c r="K44" s="60">
        <f>IF((C44+D44)&gt;=(E44+F44),0,(C44+D44)-(E44+F44))</f>
        <v>0</v>
      </c>
      <c r="L44" s="60">
        <f>IF(G44&gt;=H44,0,G44-H44)</f>
        <v>0</v>
      </c>
    </row>
    <row r="45" spans="1:12" s="24" customFormat="1" ht="12.75">
      <c r="A45" s="65" t="s">
        <v>64</v>
      </c>
      <c r="B45" s="62" t="s">
        <v>135</v>
      </c>
      <c r="C45" s="140"/>
      <c r="D45" s="140"/>
      <c r="E45" s="140"/>
      <c r="F45" s="140"/>
      <c r="G45" s="139">
        <f t="shared" si="0"/>
        <v>0</v>
      </c>
      <c r="H45" s="140"/>
      <c r="I45" s="30"/>
      <c r="J45" s="59" t="s">
        <v>135</v>
      </c>
      <c r="K45" s="60">
        <f>IF((C45+D45)&gt;=(E45+F45),0,(C45+D45)-(E45+F45))</f>
        <v>0</v>
      </c>
      <c r="L45" s="60">
        <f>IF(G45&gt;=H45,0,G45-H45)</f>
        <v>0</v>
      </c>
    </row>
    <row r="46" spans="1:12" s="24" customFormat="1" ht="12.75">
      <c r="A46" s="63" t="s">
        <v>95</v>
      </c>
      <c r="B46" s="62" t="s">
        <v>84</v>
      </c>
      <c r="C46" s="139">
        <f>SUM(C47:C48)</f>
        <v>8566.5</v>
      </c>
      <c r="D46" s="139">
        <f>SUM(D47:D48)</f>
        <v>276.9</v>
      </c>
      <c r="E46" s="139">
        <f>SUM(E47:E48)</f>
        <v>411.7</v>
      </c>
      <c r="F46" s="139">
        <f>SUM(F47:F48)</f>
        <v>18.1</v>
      </c>
      <c r="G46" s="138">
        <f t="shared" si="0"/>
        <v>8413.6</v>
      </c>
      <c r="H46" s="139">
        <f>SUM(H47:H48)</f>
        <v>3728.8</v>
      </c>
      <c r="I46" s="30"/>
      <c r="J46" s="59" t="str">
        <f t="shared" si="1"/>
        <v>60</v>
      </c>
      <c r="K46" s="60">
        <f t="shared" si="2"/>
        <v>0</v>
      </c>
      <c r="L46" s="60">
        <f t="shared" si="3"/>
        <v>0</v>
      </c>
    </row>
    <row r="47" spans="1:12" s="24" customFormat="1" ht="25.5">
      <c r="A47" s="61" t="s">
        <v>101</v>
      </c>
      <c r="B47" s="62" t="s">
        <v>85</v>
      </c>
      <c r="C47" s="140">
        <v>3658.0999999999995</v>
      </c>
      <c r="D47" s="140">
        <v>175.8</v>
      </c>
      <c r="E47" s="140">
        <v>267.3</v>
      </c>
      <c r="F47" s="140">
        <v>10.8</v>
      </c>
      <c r="G47" s="139">
        <f t="shared" si="0"/>
        <v>3555.7999999999997</v>
      </c>
      <c r="H47" s="140">
        <v>557.9</v>
      </c>
      <c r="I47" s="30"/>
      <c r="J47" s="59" t="str">
        <f t="shared" si="1"/>
        <v>61</v>
      </c>
      <c r="K47" s="60">
        <f t="shared" si="2"/>
        <v>0</v>
      </c>
      <c r="L47" s="60">
        <f t="shared" si="3"/>
        <v>0</v>
      </c>
    </row>
    <row r="48" spans="1:12" s="24" customFormat="1" ht="12.75">
      <c r="A48" s="61" t="s">
        <v>64</v>
      </c>
      <c r="B48" s="62" t="s">
        <v>97</v>
      </c>
      <c r="C48" s="140">
        <v>4908.4</v>
      </c>
      <c r="D48" s="140">
        <v>101.1</v>
      </c>
      <c r="E48" s="140">
        <v>144.39999999999998</v>
      </c>
      <c r="F48" s="140">
        <v>7.3</v>
      </c>
      <c r="G48" s="139">
        <f t="shared" si="0"/>
        <v>4857.8</v>
      </c>
      <c r="H48" s="140">
        <v>3170.9</v>
      </c>
      <c r="I48" s="30"/>
      <c r="J48" s="59" t="str">
        <f>B48</f>
        <v>62</v>
      </c>
      <c r="K48" s="60">
        <f>IF((C48+D48)&gt;=(E48+F48),0,(C48+D48)-(E48+F48))</f>
        <v>0</v>
      </c>
      <c r="L48" s="60">
        <f>IF(G48&gt;=H48,0,G48-H48)</f>
        <v>0</v>
      </c>
    </row>
    <row r="49" spans="1:12" s="24" customFormat="1" ht="12.75">
      <c r="A49" s="63" t="s">
        <v>89</v>
      </c>
      <c r="B49" s="62" t="s">
        <v>86</v>
      </c>
      <c r="C49" s="138">
        <f>SUM(C19,C46)</f>
        <v>8566.5</v>
      </c>
      <c r="D49" s="138">
        <f>SUM(D19,D46)</f>
        <v>276.9</v>
      </c>
      <c r="E49" s="138">
        <f>SUM(E19,E46)</f>
        <v>411.7</v>
      </c>
      <c r="F49" s="138">
        <f>SUM(F19,F46)</f>
        <v>18.1</v>
      </c>
      <c r="G49" s="138">
        <f t="shared" si="0"/>
        <v>8413.6</v>
      </c>
      <c r="H49" s="138">
        <f>SUM(H19,H46)</f>
        <v>3728.8</v>
      </c>
      <c r="I49" s="30"/>
      <c r="J49" s="59" t="str">
        <f t="shared" si="1"/>
        <v>70</v>
      </c>
      <c r="K49" s="60">
        <f t="shared" si="2"/>
        <v>0</v>
      </c>
      <c r="L49" s="60">
        <f t="shared" si="3"/>
        <v>0</v>
      </c>
    </row>
    <row r="50" spans="1:10" s="117" customFormat="1" ht="12.75">
      <c r="A50" s="119"/>
      <c r="B50" s="120"/>
      <c r="C50" s="120"/>
      <c r="D50" s="120"/>
      <c r="E50" s="120"/>
      <c r="F50" s="120"/>
      <c r="G50" s="120"/>
      <c r="H50" s="121"/>
      <c r="I50" s="122"/>
      <c r="J50" s="121"/>
    </row>
    <row r="51" spans="1:10" s="117" customFormat="1" ht="12.75">
      <c r="A51" s="119"/>
      <c r="B51" s="120"/>
      <c r="C51" s="120"/>
      <c r="D51" s="120"/>
      <c r="E51" s="120"/>
      <c r="F51" s="120"/>
      <c r="G51" s="120"/>
      <c r="H51" s="121"/>
      <c r="I51" s="122"/>
      <c r="J51" s="121"/>
    </row>
    <row r="52" spans="1:10" s="117" customFormat="1" ht="12.75">
      <c r="A52" s="119"/>
      <c r="B52" s="120"/>
      <c r="C52" s="120"/>
      <c r="D52" s="120"/>
      <c r="E52" s="120"/>
      <c r="F52" s="120"/>
      <c r="G52" s="120"/>
      <c r="H52" s="121"/>
      <c r="I52" s="122"/>
      <c r="J52" s="121"/>
    </row>
    <row r="53" spans="1:10" s="117" customFormat="1" ht="12.75">
      <c r="A53" s="119"/>
      <c r="B53" s="120"/>
      <c r="C53" s="120"/>
      <c r="D53" s="120"/>
      <c r="E53" s="120"/>
      <c r="F53" s="120"/>
      <c r="G53" s="120"/>
      <c r="H53" s="121"/>
      <c r="I53" s="122"/>
      <c r="J53" s="121"/>
    </row>
    <row r="54" spans="1:11" ht="12.75">
      <c r="A54" s="5"/>
      <c r="B54" s="19"/>
      <c r="C54" s="19"/>
      <c r="D54" s="19"/>
      <c r="E54" s="19"/>
      <c r="F54" s="19"/>
      <c r="G54" s="19"/>
      <c r="H54" s="20"/>
      <c r="I54" s="19"/>
      <c r="J54" s="18"/>
      <c r="K54" s="19"/>
    </row>
    <row r="55" spans="1:11" ht="12.75">
      <c r="A55" s="16"/>
      <c r="B55" s="11"/>
      <c r="C55" s="11"/>
      <c r="D55" s="3"/>
      <c r="E55" s="11"/>
      <c r="F55" s="11"/>
      <c r="G55" s="3"/>
      <c r="H55" s="17"/>
      <c r="I55" s="11"/>
      <c r="J55" s="18"/>
      <c r="K55" s="1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 sheet="1" objects="1" scenarios="1"/>
  <mergeCells count="21">
    <mergeCell ref="A11:H11"/>
    <mergeCell ref="A7:H7"/>
    <mergeCell ref="A5:F5"/>
    <mergeCell ref="A12:H12"/>
    <mergeCell ref="A13:H13"/>
    <mergeCell ref="C9:E9"/>
    <mergeCell ref="A3:F3"/>
    <mergeCell ref="G3:H3"/>
    <mergeCell ref="G4:H4"/>
    <mergeCell ref="G5:H5"/>
    <mergeCell ref="A4:F4"/>
    <mergeCell ref="A10:H10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"2022,2023,2024"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квартал" errorTitle="ОШИБКА!" error="Воспользуйтесь выпадающим списком" sqref="D8">
      <formula1>"1 квартал,2 квартал,3 квартал,4 квартал"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32"/>
  <sheetViews>
    <sheetView showZeros="0" zoomScale="86" zoomScaleNormal="86" zoomScaleSheetLayoutView="100" zoomScalePageLayoutView="0" workbookViewId="0" topLeftCell="A1">
      <selection activeCell="L27" sqref="L27"/>
    </sheetView>
  </sheetViews>
  <sheetFormatPr defaultColWidth="9.140625" defaultRowHeight="15"/>
  <cols>
    <col min="1" max="1" width="24.8515625" style="68" customWidth="1"/>
    <col min="2" max="2" width="6.421875" style="68" customWidth="1"/>
    <col min="3" max="4" width="12.421875" style="68" customWidth="1"/>
    <col min="5" max="5" width="13.8515625" style="68" customWidth="1"/>
    <col min="6" max="8" width="10.8515625" style="68" customWidth="1"/>
    <col min="9" max="9" width="12.57421875" style="68" customWidth="1"/>
    <col min="10" max="10" width="12.28125" style="68" customWidth="1"/>
    <col min="11" max="16" width="10.8515625" style="68" customWidth="1"/>
    <col min="17" max="17" width="12.8515625" style="68" customWidth="1"/>
    <col min="18" max="18" width="13.57421875" style="68" customWidth="1"/>
    <col min="19" max="19" width="13.7109375" style="68" customWidth="1"/>
    <col min="20" max="20" width="6.00390625" style="68" customWidth="1"/>
    <col min="21" max="21" width="17.8515625" style="68" customWidth="1"/>
    <col min="22" max="23" width="12.8515625" style="68" customWidth="1"/>
    <col min="24" max="35" width="11.28125" style="68" customWidth="1"/>
    <col min="36" max="16384" width="9.140625" style="68" customWidth="1"/>
  </cols>
  <sheetData>
    <row r="1" spans="1:32" ht="12.75">
      <c r="A1" s="66" t="s">
        <v>121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6"/>
      <c r="F1" s="67"/>
      <c r="G1" s="67"/>
      <c r="AE1" s="69" t="e">
        <f>ROW(#REF!)</f>
        <v>#REF!</v>
      </c>
      <c r="AF1" s="70" t="e">
        <f>COLUMN(#REF!)</f>
        <v>#REF!</v>
      </c>
    </row>
    <row r="2" spans="2:30" s="71" customFormat="1" ht="15.75" customHeight="1">
      <c r="B2" s="72"/>
      <c r="C2" s="217" t="s">
        <v>180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15" s="1" customFormat="1" ht="15">
      <c r="A3" s="108"/>
      <c r="B3" s="108"/>
      <c r="C3" s="108"/>
      <c r="D3" s="108"/>
      <c r="E3" s="156"/>
      <c r="F3" s="152"/>
      <c r="G3" s="110" t="str">
        <f>'10-ОИП_Раздел 1'!C8</f>
        <v>за 1 квартал -</v>
      </c>
      <c r="H3" s="111" t="str">
        <f>'10-ОИП_Раздел 1'!D8</f>
        <v>2 квартал</v>
      </c>
      <c r="I3" s="91">
        <f>'10-ОИП_Раздел 1'!E8</f>
        <v>2022</v>
      </c>
      <c r="J3" s="23" t="s">
        <v>32</v>
      </c>
      <c r="K3" s="152"/>
      <c r="L3" s="152"/>
      <c r="M3" s="152"/>
      <c r="N3" s="152"/>
      <c r="O3" s="112"/>
    </row>
    <row r="4" spans="1:23" s="24" customFormat="1" ht="12.75" customHeight="1">
      <c r="A4" s="108"/>
      <c r="B4" s="108"/>
      <c r="C4" s="108"/>
      <c r="D4" s="108"/>
      <c r="E4" s="113"/>
      <c r="G4" s="191" t="s">
        <v>132</v>
      </c>
      <c r="H4" s="191"/>
      <c r="I4" s="191"/>
      <c r="J4" s="216"/>
      <c r="K4" s="158"/>
      <c r="O4" s="158"/>
      <c r="T4" s="1"/>
      <c r="U4" s="25"/>
      <c r="V4" s="25"/>
      <c r="W4" s="25"/>
    </row>
    <row r="5" spans="1:19" s="1" customFormat="1" ht="15.75">
      <c r="A5" s="109"/>
      <c r="B5" s="109"/>
      <c r="C5" s="186" t="str">
        <f>'10-ОИП_Раздел 1'!A10</f>
        <v>Липецкая обл. Управление ЛХ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15"/>
      <c r="Q5" s="115"/>
      <c r="R5" s="115"/>
      <c r="S5" s="115"/>
    </row>
    <row r="6" spans="1:19" s="1" customFormat="1" ht="12.75" customHeight="1">
      <c r="A6" s="109"/>
      <c r="B6" s="109"/>
      <c r="C6" s="215" t="s">
        <v>119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114"/>
      <c r="Q6" s="114"/>
      <c r="R6" s="114"/>
      <c r="S6" s="114"/>
    </row>
    <row r="7" spans="1:19" s="1" customFormat="1" ht="15" customHeight="1">
      <c r="A7" s="109"/>
      <c r="B7" s="109"/>
      <c r="C7" s="186">
        <f>'10-ОИП_Раздел 1'!A12</f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15"/>
      <c r="Q7" s="115"/>
      <c r="R7" s="115"/>
      <c r="S7" s="115"/>
    </row>
    <row r="8" spans="1:19" s="1" customFormat="1" ht="12.75" customHeight="1">
      <c r="A8" s="109"/>
      <c r="B8" s="109"/>
      <c r="C8" s="215" t="s">
        <v>177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114"/>
      <c r="Q8" s="114"/>
      <c r="R8" s="114"/>
      <c r="S8" s="114"/>
    </row>
    <row r="9" spans="1:34" ht="9.75" customHeight="1">
      <c r="A9" s="74" t="s">
        <v>107</v>
      </c>
      <c r="B9" s="75"/>
      <c r="C9" s="75"/>
      <c r="D9" s="75"/>
      <c r="E9" s="75"/>
      <c r="F9" s="75"/>
      <c r="G9" s="75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X9" s="76"/>
      <c r="Y9" s="76"/>
      <c r="Z9" s="76"/>
      <c r="AA9" s="76"/>
      <c r="AB9" s="76"/>
      <c r="AC9" s="76"/>
      <c r="AD9" s="76"/>
      <c r="AF9" s="77"/>
      <c r="AG9" s="77"/>
      <c r="AH9" s="77"/>
    </row>
    <row r="10" spans="1:20" ht="12.75" customHeight="1">
      <c r="A10" s="207" t="s">
        <v>108</v>
      </c>
      <c r="B10" s="210" t="s">
        <v>26</v>
      </c>
      <c r="C10" s="213" t="s">
        <v>138</v>
      </c>
      <c r="D10" s="213"/>
      <c r="E10" s="213"/>
      <c r="F10" s="213"/>
      <c r="G10" s="213"/>
      <c r="H10" s="213"/>
      <c r="I10" s="213"/>
      <c r="J10" s="213"/>
      <c r="K10" s="214" t="s">
        <v>152</v>
      </c>
      <c r="L10" s="214"/>
      <c r="M10" s="214"/>
      <c r="N10" s="194"/>
      <c r="O10" s="218" t="s">
        <v>145</v>
      </c>
      <c r="P10" s="218"/>
      <c r="Q10" s="218"/>
      <c r="R10" s="218"/>
      <c r="S10" s="218" t="s">
        <v>150</v>
      </c>
      <c r="T10" s="78"/>
    </row>
    <row r="11" spans="1:20" ht="66.75" customHeight="1">
      <c r="A11" s="208"/>
      <c r="B11" s="210"/>
      <c r="C11" s="193" t="s">
        <v>139</v>
      </c>
      <c r="D11" s="194"/>
      <c r="E11" s="201" t="s">
        <v>181</v>
      </c>
      <c r="F11" s="202"/>
      <c r="G11" s="202"/>
      <c r="H11" s="203"/>
      <c r="I11" s="197" t="s">
        <v>143</v>
      </c>
      <c r="J11" s="198"/>
      <c r="K11" s="197" t="s">
        <v>139</v>
      </c>
      <c r="L11" s="198"/>
      <c r="M11" s="197" t="s">
        <v>143</v>
      </c>
      <c r="N11" s="198"/>
      <c r="O11" s="218"/>
      <c r="P11" s="218"/>
      <c r="Q11" s="218"/>
      <c r="R11" s="218"/>
      <c r="S11" s="218"/>
      <c r="T11" s="79"/>
    </row>
    <row r="12" spans="1:32" ht="29.25" customHeight="1">
      <c r="A12" s="209"/>
      <c r="B12" s="210"/>
      <c r="C12" s="211" t="s">
        <v>182</v>
      </c>
      <c r="D12" s="211" t="s">
        <v>141</v>
      </c>
      <c r="E12" s="193" t="s">
        <v>140</v>
      </c>
      <c r="F12" s="194"/>
      <c r="G12" s="195" t="s">
        <v>109</v>
      </c>
      <c r="H12" s="196"/>
      <c r="I12" s="199"/>
      <c r="J12" s="200"/>
      <c r="K12" s="199"/>
      <c r="L12" s="200"/>
      <c r="M12" s="199"/>
      <c r="N12" s="200"/>
      <c r="O12" s="205" t="s">
        <v>146</v>
      </c>
      <c r="P12" s="205" t="s">
        <v>147</v>
      </c>
      <c r="Q12" s="205" t="s">
        <v>148</v>
      </c>
      <c r="R12" s="205" t="s">
        <v>149</v>
      </c>
      <c r="S12" s="205" t="s">
        <v>151</v>
      </c>
      <c r="T12" s="79"/>
      <c r="AE12" s="95"/>
      <c r="AF12" s="95"/>
    </row>
    <row r="13" spans="1:32" ht="74.25" customHeight="1">
      <c r="A13" s="80"/>
      <c r="B13" s="96"/>
      <c r="C13" s="212"/>
      <c r="D13" s="212"/>
      <c r="E13" s="98" t="s">
        <v>116</v>
      </c>
      <c r="F13" s="99" t="s">
        <v>142</v>
      </c>
      <c r="G13" s="98" t="s">
        <v>116</v>
      </c>
      <c r="H13" s="99" t="s">
        <v>142</v>
      </c>
      <c r="I13" s="98" t="s">
        <v>116</v>
      </c>
      <c r="J13" s="99" t="s">
        <v>142</v>
      </c>
      <c r="K13" s="98" t="s">
        <v>116</v>
      </c>
      <c r="L13" s="99" t="s">
        <v>142</v>
      </c>
      <c r="M13" s="98" t="s">
        <v>116</v>
      </c>
      <c r="N13" s="99" t="s">
        <v>142</v>
      </c>
      <c r="O13" s="206"/>
      <c r="P13" s="206"/>
      <c r="Q13" s="206"/>
      <c r="R13" s="206"/>
      <c r="S13" s="206"/>
      <c r="T13" s="79"/>
      <c r="U13" s="204" t="s">
        <v>43</v>
      </c>
      <c r="V13" s="204"/>
      <c r="W13" s="204"/>
      <c r="X13" s="204"/>
      <c r="Y13" s="204"/>
      <c r="Z13" s="204"/>
      <c r="AA13" s="204"/>
      <c r="AB13" s="204"/>
      <c r="AC13" s="204"/>
      <c r="AD13" s="204"/>
      <c r="AE13" s="95"/>
      <c r="AF13" s="95"/>
    </row>
    <row r="14" spans="1:30" s="71" customFormat="1" ht="20.25" customHeight="1">
      <c r="A14" s="99" t="s">
        <v>27</v>
      </c>
      <c r="B14" s="99" t="s">
        <v>28</v>
      </c>
      <c r="C14" s="80">
        <v>1</v>
      </c>
      <c r="D14" s="80">
        <v>2</v>
      </c>
      <c r="E14" s="80">
        <v>3</v>
      </c>
      <c r="F14" s="80">
        <v>4</v>
      </c>
      <c r="G14" s="80">
        <v>5</v>
      </c>
      <c r="H14" s="80">
        <v>6</v>
      </c>
      <c r="I14" s="80">
        <v>7</v>
      </c>
      <c r="J14" s="80">
        <v>8</v>
      </c>
      <c r="K14" s="80">
        <v>9</v>
      </c>
      <c r="L14" s="80">
        <v>10</v>
      </c>
      <c r="M14" s="80">
        <v>11</v>
      </c>
      <c r="N14" s="80">
        <v>12</v>
      </c>
      <c r="O14" s="80">
        <v>13</v>
      </c>
      <c r="P14" s="80">
        <v>14</v>
      </c>
      <c r="Q14" s="80">
        <v>15</v>
      </c>
      <c r="R14" s="80">
        <v>16</v>
      </c>
      <c r="S14" s="80">
        <v>17</v>
      </c>
      <c r="U14" s="94" t="s">
        <v>44</v>
      </c>
      <c r="V14" s="94" t="s">
        <v>195</v>
      </c>
      <c r="W14" s="94" t="s">
        <v>196</v>
      </c>
      <c r="X14" s="94" t="s">
        <v>186</v>
      </c>
      <c r="Y14" s="94" t="s">
        <v>206</v>
      </c>
      <c r="Z14" s="94" t="s">
        <v>187</v>
      </c>
      <c r="AA14" s="94" t="s">
        <v>188</v>
      </c>
      <c r="AB14" s="94" t="s">
        <v>197</v>
      </c>
      <c r="AC14" s="94" t="s">
        <v>199</v>
      </c>
      <c r="AD14" s="94" t="s">
        <v>198</v>
      </c>
    </row>
    <row r="15" spans="1:30" ht="12.75">
      <c r="A15" s="82" t="s">
        <v>183</v>
      </c>
      <c r="B15" s="90" t="s">
        <v>83</v>
      </c>
      <c r="C15" s="83">
        <f aca="true" t="shared" si="0" ref="C15:C23">SUM(E15,G15)</f>
        <v>50.800000000000004</v>
      </c>
      <c r="D15" s="83">
        <f aca="true" t="shared" si="1" ref="D15:D23">SUM(F15,H15)</f>
        <v>50.800000000000004</v>
      </c>
      <c r="E15" s="84">
        <v>22.1</v>
      </c>
      <c r="F15" s="84">
        <v>22.1</v>
      </c>
      <c r="G15" s="84">
        <v>28.700000000000003</v>
      </c>
      <c r="H15" s="84">
        <v>28.700000000000003</v>
      </c>
      <c r="I15" s="84"/>
      <c r="J15" s="84"/>
      <c r="K15" s="84">
        <v>21.4</v>
      </c>
      <c r="L15" s="84">
        <v>21.4</v>
      </c>
      <c r="M15" s="84"/>
      <c r="N15" s="84"/>
      <c r="O15" s="83">
        <f aca="true" t="shared" si="2" ref="O15:O23">SUM(P15,Q15,R15)</f>
        <v>0</v>
      </c>
      <c r="P15" s="84"/>
      <c r="Q15" s="84"/>
      <c r="R15" s="84"/>
      <c r="S15" s="84"/>
      <c r="U15" s="81">
        <v>10</v>
      </c>
      <c r="V15" s="85">
        <f aca="true" t="shared" si="3" ref="V15:V24">IF(C15&gt;=I15,0,C15-I15)</f>
        <v>0</v>
      </c>
      <c r="W15" s="85">
        <f aca="true" t="shared" si="4" ref="W15:W24">IF(D15&gt;=J15,0,D15-J15)</f>
        <v>0</v>
      </c>
      <c r="X15" s="85">
        <f aca="true" t="shared" si="5" ref="X15:X24">IF(E15&gt;=F15,0,E15-F15)</f>
        <v>0</v>
      </c>
      <c r="Y15" s="85">
        <f aca="true" t="shared" si="6" ref="Y15:Y24">IF(G15&gt;=H15,0,G15-H15)</f>
        <v>0</v>
      </c>
      <c r="Z15" s="85">
        <f aca="true" t="shared" si="7" ref="Z15:Z24">IF(I15&gt;=J15,0,I15-J15)</f>
        <v>0</v>
      </c>
      <c r="AA15" s="85">
        <f aca="true" t="shared" si="8" ref="AA15:AA24">IF(K15&gt;=L15,0,K15-L15)</f>
        <v>0</v>
      </c>
      <c r="AB15" s="85">
        <f aca="true" t="shared" si="9" ref="AB15:AB24">IF(K15&gt;=M15,0,K15-M15)</f>
        <v>0</v>
      </c>
      <c r="AC15" s="85">
        <f aca="true" t="shared" si="10" ref="AC15:AC24">IF(M15&gt;=N15,0,M15-N15)</f>
        <v>0</v>
      </c>
      <c r="AD15" s="85">
        <f aca="true" t="shared" si="11" ref="AD15:AD24">IF(L15&gt;=N15,0,L15-N15)</f>
        <v>0</v>
      </c>
    </row>
    <row r="16" spans="1:30" ht="25.5">
      <c r="A16" s="89" t="s">
        <v>184</v>
      </c>
      <c r="B16" s="90" t="s">
        <v>110</v>
      </c>
      <c r="C16" s="83">
        <f t="shared" si="0"/>
        <v>0</v>
      </c>
      <c r="D16" s="83">
        <f t="shared" si="1"/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3">
        <f t="shared" si="2"/>
        <v>0</v>
      </c>
      <c r="P16" s="84"/>
      <c r="Q16" s="84"/>
      <c r="R16" s="84"/>
      <c r="S16" s="84"/>
      <c r="U16" s="86" t="s">
        <v>110</v>
      </c>
      <c r="V16" s="85">
        <f t="shared" si="3"/>
        <v>0</v>
      </c>
      <c r="W16" s="85">
        <f t="shared" si="4"/>
        <v>0</v>
      </c>
      <c r="X16" s="85">
        <f t="shared" si="5"/>
        <v>0</v>
      </c>
      <c r="Y16" s="85">
        <f t="shared" si="6"/>
        <v>0</v>
      </c>
      <c r="Z16" s="85">
        <f t="shared" si="7"/>
        <v>0</v>
      </c>
      <c r="AA16" s="85">
        <f t="shared" si="8"/>
        <v>0</v>
      </c>
      <c r="AB16" s="85">
        <f t="shared" si="9"/>
        <v>0</v>
      </c>
      <c r="AC16" s="85">
        <f t="shared" si="10"/>
        <v>0</v>
      </c>
      <c r="AD16" s="85">
        <f t="shared" si="11"/>
        <v>0</v>
      </c>
    </row>
    <row r="17" spans="1:30" ht="12.75">
      <c r="A17" s="82" t="s">
        <v>111</v>
      </c>
      <c r="B17" s="90" t="s">
        <v>45</v>
      </c>
      <c r="C17" s="83">
        <f t="shared" si="0"/>
        <v>13.8</v>
      </c>
      <c r="D17" s="83">
        <f t="shared" si="1"/>
        <v>13.8</v>
      </c>
      <c r="E17" s="84">
        <v>13.4</v>
      </c>
      <c r="F17" s="84">
        <v>13.4</v>
      </c>
      <c r="G17" s="84">
        <v>0.4</v>
      </c>
      <c r="H17" s="84">
        <v>0.4</v>
      </c>
      <c r="I17" s="84">
        <v>13.4</v>
      </c>
      <c r="J17" s="84">
        <v>13.4</v>
      </c>
      <c r="K17" s="84">
        <v>0.4</v>
      </c>
      <c r="L17" s="84">
        <v>0.4</v>
      </c>
      <c r="M17" s="84"/>
      <c r="N17" s="84"/>
      <c r="O17" s="83">
        <f t="shared" si="2"/>
        <v>0</v>
      </c>
      <c r="P17" s="84"/>
      <c r="Q17" s="84"/>
      <c r="R17" s="84"/>
      <c r="S17" s="84"/>
      <c r="U17" s="86" t="s">
        <v>45</v>
      </c>
      <c r="V17" s="85">
        <f t="shared" si="3"/>
        <v>0</v>
      </c>
      <c r="W17" s="85">
        <f t="shared" si="4"/>
        <v>0</v>
      </c>
      <c r="X17" s="85">
        <f t="shared" si="5"/>
        <v>0</v>
      </c>
      <c r="Y17" s="85">
        <f t="shared" si="6"/>
        <v>0</v>
      </c>
      <c r="Z17" s="85">
        <f t="shared" si="7"/>
        <v>0</v>
      </c>
      <c r="AA17" s="85">
        <f t="shared" si="8"/>
        <v>0</v>
      </c>
      <c r="AB17" s="85">
        <f t="shared" si="9"/>
        <v>0</v>
      </c>
      <c r="AC17" s="85">
        <f t="shared" si="10"/>
        <v>0</v>
      </c>
      <c r="AD17" s="85">
        <f t="shared" si="11"/>
        <v>0</v>
      </c>
    </row>
    <row r="18" spans="1:30" ht="38.25">
      <c r="A18" s="82" t="s">
        <v>112</v>
      </c>
      <c r="B18" s="90" t="s">
        <v>63</v>
      </c>
      <c r="C18" s="83">
        <f t="shared" si="0"/>
        <v>267.29999999999995</v>
      </c>
      <c r="D18" s="83">
        <f t="shared" si="1"/>
        <v>267.29999999999995</v>
      </c>
      <c r="E18" s="84">
        <v>149.1</v>
      </c>
      <c r="F18" s="84">
        <v>149.1</v>
      </c>
      <c r="G18" s="84">
        <v>118.19999999999999</v>
      </c>
      <c r="H18" s="84">
        <v>118.19999999999999</v>
      </c>
      <c r="I18" s="84">
        <v>2.3</v>
      </c>
      <c r="J18" s="84">
        <v>2.3</v>
      </c>
      <c r="K18" s="84">
        <v>12.3</v>
      </c>
      <c r="L18" s="84">
        <v>12.3</v>
      </c>
      <c r="M18" s="84"/>
      <c r="N18" s="84"/>
      <c r="O18" s="83">
        <f t="shared" si="2"/>
        <v>29.7</v>
      </c>
      <c r="P18" s="84"/>
      <c r="Q18" s="84">
        <v>24.2</v>
      </c>
      <c r="R18" s="84">
        <v>5.5</v>
      </c>
      <c r="S18" s="84"/>
      <c r="U18" s="86" t="s">
        <v>63</v>
      </c>
      <c r="V18" s="85">
        <f t="shared" si="3"/>
        <v>0</v>
      </c>
      <c r="W18" s="85">
        <f t="shared" si="4"/>
        <v>0</v>
      </c>
      <c r="X18" s="85">
        <f t="shared" si="5"/>
        <v>0</v>
      </c>
      <c r="Y18" s="85">
        <f t="shared" si="6"/>
        <v>0</v>
      </c>
      <c r="Z18" s="85">
        <f t="shared" si="7"/>
        <v>0</v>
      </c>
      <c r="AA18" s="85">
        <f t="shared" si="8"/>
        <v>0</v>
      </c>
      <c r="AB18" s="85">
        <f t="shared" si="9"/>
        <v>0</v>
      </c>
      <c r="AC18" s="85">
        <f t="shared" si="10"/>
        <v>0</v>
      </c>
      <c r="AD18" s="85">
        <f t="shared" si="11"/>
        <v>0</v>
      </c>
    </row>
    <row r="19" spans="1:30" ht="12.75">
      <c r="A19" s="82" t="s">
        <v>113</v>
      </c>
      <c r="B19" s="90" t="s">
        <v>67</v>
      </c>
      <c r="C19" s="83">
        <f t="shared" si="0"/>
        <v>5721.1</v>
      </c>
      <c r="D19" s="83">
        <f t="shared" si="1"/>
        <v>5721.1</v>
      </c>
      <c r="E19" s="84">
        <v>5220.8</v>
      </c>
      <c r="F19" s="84">
        <v>5220.8</v>
      </c>
      <c r="G19" s="84">
        <v>500.3</v>
      </c>
      <c r="H19" s="84">
        <v>500.3</v>
      </c>
      <c r="I19" s="84">
        <v>491.6</v>
      </c>
      <c r="J19" s="84">
        <v>491.6</v>
      </c>
      <c r="K19" s="84">
        <v>190.9</v>
      </c>
      <c r="L19" s="84">
        <v>190.9</v>
      </c>
      <c r="M19" s="84">
        <v>6.8</v>
      </c>
      <c r="N19" s="84">
        <v>6.8</v>
      </c>
      <c r="O19" s="83">
        <f t="shared" si="2"/>
        <v>677</v>
      </c>
      <c r="P19" s="84">
        <v>85.6</v>
      </c>
      <c r="Q19" s="84">
        <v>584.4</v>
      </c>
      <c r="R19" s="84">
        <v>7</v>
      </c>
      <c r="S19" s="84">
        <v>36</v>
      </c>
      <c r="U19" s="86" t="s">
        <v>67</v>
      </c>
      <c r="V19" s="85">
        <f t="shared" si="3"/>
        <v>0</v>
      </c>
      <c r="W19" s="85">
        <f t="shared" si="4"/>
        <v>0</v>
      </c>
      <c r="X19" s="85">
        <f t="shared" si="5"/>
        <v>0</v>
      </c>
      <c r="Y19" s="85">
        <f t="shared" si="6"/>
        <v>0</v>
      </c>
      <c r="Z19" s="85">
        <f t="shared" si="7"/>
        <v>0</v>
      </c>
      <c r="AA19" s="85">
        <f t="shared" si="8"/>
        <v>0</v>
      </c>
      <c r="AB19" s="85">
        <f t="shared" si="9"/>
        <v>0</v>
      </c>
      <c r="AC19" s="85">
        <f t="shared" si="10"/>
        <v>0</v>
      </c>
      <c r="AD19" s="85">
        <f t="shared" si="11"/>
        <v>0</v>
      </c>
    </row>
    <row r="20" spans="1:30" ht="25.5">
      <c r="A20" s="82" t="s">
        <v>114</v>
      </c>
      <c r="B20" s="90" t="s">
        <v>76</v>
      </c>
      <c r="C20" s="83">
        <f t="shared" si="0"/>
        <v>3.5</v>
      </c>
      <c r="D20" s="83">
        <f t="shared" si="1"/>
        <v>3.5</v>
      </c>
      <c r="E20" s="84">
        <v>3.5</v>
      </c>
      <c r="F20" s="84">
        <v>3.5</v>
      </c>
      <c r="G20" s="84"/>
      <c r="H20" s="84"/>
      <c r="I20" s="84"/>
      <c r="J20" s="84"/>
      <c r="K20" s="84"/>
      <c r="L20" s="84"/>
      <c r="M20" s="84"/>
      <c r="N20" s="84"/>
      <c r="O20" s="83">
        <f t="shared" si="2"/>
        <v>0</v>
      </c>
      <c r="P20" s="84"/>
      <c r="Q20" s="84"/>
      <c r="R20" s="84"/>
      <c r="S20" s="84"/>
      <c r="U20" s="86" t="s">
        <v>76</v>
      </c>
      <c r="V20" s="85">
        <f t="shared" si="3"/>
        <v>0</v>
      </c>
      <c r="W20" s="85">
        <f t="shared" si="4"/>
        <v>0</v>
      </c>
      <c r="X20" s="85">
        <f t="shared" si="5"/>
        <v>0</v>
      </c>
      <c r="Y20" s="85">
        <f t="shared" si="6"/>
        <v>0</v>
      </c>
      <c r="Z20" s="85">
        <f t="shared" si="7"/>
        <v>0</v>
      </c>
      <c r="AA20" s="85">
        <f t="shared" si="8"/>
        <v>0</v>
      </c>
      <c r="AB20" s="85">
        <f t="shared" si="9"/>
        <v>0</v>
      </c>
      <c r="AC20" s="85">
        <f t="shared" si="10"/>
        <v>0</v>
      </c>
      <c r="AD20" s="85">
        <f t="shared" si="11"/>
        <v>0</v>
      </c>
    </row>
    <row r="21" spans="1:30" ht="12.75">
      <c r="A21" s="82" t="s">
        <v>185</v>
      </c>
      <c r="B21" s="90" t="s">
        <v>84</v>
      </c>
      <c r="C21" s="83">
        <f t="shared" si="0"/>
        <v>1.8</v>
      </c>
      <c r="D21" s="83">
        <f t="shared" si="1"/>
        <v>1.8</v>
      </c>
      <c r="E21" s="84">
        <v>1.8</v>
      </c>
      <c r="F21" s="84">
        <v>1.8</v>
      </c>
      <c r="G21" s="84"/>
      <c r="H21" s="84"/>
      <c r="I21" s="84"/>
      <c r="J21" s="84"/>
      <c r="K21" s="84"/>
      <c r="L21" s="84"/>
      <c r="M21" s="84"/>
      <c r="N21" s="84"/>
      <c r="O21" s="83">
        <f t="shared" si="2"/>
        <v>0</v>
      </c>
      <c r="P21" s="84"/>
      <c r="Q21" s="84"/>
      <c r="R21" s="84"/>
      <c r="S21" s="84"/>
      <c r="U21" s="86" t="s">
        <v>84</v>
      </c>
      <c r="V21" s="85">
        <f t="shared" si="3"/>
        <v>0</v>
      </c>
      <c r="W21" s="85">
        <f t="shared" si="4"/>
        <v>0</v>
      </c>
      <c r="X21" s="85">
        <f t="shared" si="5"/>
        <v>0</v>
      </c>
      <c r="Y21" s="85">
        <f t="shared" si="6"/>
        <v>0</v>
      </c>
      <c r="Z21" s="85">
        <f t="shared" si="7"/>
        <v>0</v>
      </c>
      <c r="AA21" s="85">
        <f t="shared" si="8"/>
        <v>0</v>
      </c>
      <c r="AB21" s="85">
        <f t="shared" si="9"/>
        <v>0</v>
      </c>
      <c r="AC21" s="85">
        <f t="shared" si="10"/>
        <v>0</v>
      </c>
      <c r="AD21" s="85">
        <f t="shared" si="11"/>
        <v>0</v>
      </c>
    </row>
    <row r="22" spans="1:30" ht="25.5">
      <c r="A22" s="82" t="s">
        <v>144</v>
      </c>
      <c r="B22" s="90" t="s">
        <v>85</v>
      </c>
      <c r="C22" s="83">
        <f t="shared" si="0"/>
        <v>0</v>
      </c>
      <c r="D22" s="83">
        <f t="shared" si="1"/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3">
        <f t="shared" si="2"/>
        <v>0</v>
      </c>
      <c r="P22" s="84"/>
      <c r="Q22" s="84"/>
      <c r="R22" s="84"/>
      <c r="S22" s="84"/>
      <c r="U22" s="86" t="s">
        <v>85</v>
      </c>
      <c r="V22" s="85">
        <f t="shared" si="3"/>
        <v>0</v>
      </c>
      <c r="W22" s="85">
        <f t="shared" si="4"/>
        <v>0</v>
      </c>
      <c r="X22" s="85">
        <f t="shared" si="5"/>
        <v>0</v>
      </c>
      <c r="Y22" s="85">
        <f t="shared" si="6"/>
        <v>0</v>
      </c>
      <c r="Z22" s="85">
        <f t="shared" si="7"/>
        <v>0</v>
      </c>
      <c r="AA22" s="85">
        <f t="shared" si="8"/>
        <v>0</v>
      </c>
      <c r="AB22" s="85">
        <f t="shared" si="9"/>
        <v>0</v>
      </c>
      <c r="AC22" s="85">
        <f t="shared" si="10"/>
        <v>0</v>
      </c>
      <c r="AD22" s="85">
        <f t="shared" si="11"/>
        <v>0</v>
      </c>
    </row>
    <row r="23" spans="1:30" ht="12.75">
      <c r="A23" s="82" t="s">
        <v>115</v>
      </c>
      <c r="B23" s="90" t="s">
        <v>86</v>
      </c>
      <c r="C23" s="83">
        <f t="shared" si="0"/>
        <v>0.6</v>
      </c>
      <c r="D23" s="83">
        <f t="shared" si="1"/>
        <v>0.6</v>
      </c>
      <c r="E23" s="84">
        <v>0.6</v>
      </c>
      <c r="F23" s="84">
        <v>0.6</v>
      </c>
      <c r="G23" s="84"/>
      <c r="H23" s="84"/>
      <c r="I23" s="84"/>
      <c r="J23" s="84"/>
      <c r="K23" s="84"/>
      <c r="L23" s="84"/>
      <c r="M23" s="84"/>
      <c r="N23" s="84"/>
      <c r="O23" s="83">
        <f t="shared" si="2"/>
        <v>0</v>
      </c>
      <c r="P23" s="84"/>
      <c r="Q23" s="84"/>
      <c r="R23" s="84"/>
      <c r="S23" s="84"/>
      <c r="U23" s="86" t="s">
        <v>86</v>
      </c>
      <c r="V23" s="85">
        <f t="shared" si="3"/>
        <v>0</v>
      </c>
      <c r="W23" s="85">
        <f t="shared" si="4"/>
        <v>0</v>
      </c>
      <c r="X23" s="85">
        <f t="shared" si="5"/>
        <v>0</v>
      </c>
      <c r="Y23" s="85">
        <f t="shared" si="6"/>
        <v>0</v>
      </c>
      <c r="Z23" s="85">
        <f t="shared" si="7"/>
        <v>0</v>
      </c>
      <c r="AA23" s="85">
        <f t="shared" si="8"/>
        <v>0</v>
      </c>
      <c r="AB23" s="85">
        <f t="shared" si="9"/>
        <v>0</v>
      </c>
      <c r="AC23" s="85">
        <f t="shared" si="10"/>
        <v>0</v>
      </c>
      <c r="AD23" s="85">
        <f t="shared" si="11"/>
        <v>0</v>
      </c>
    </row>
    <row r="24" spans="1:30" ht="12.75">
      <c r="A24" s="92" t="s">
        <v>116</v>
      </c>
      <c r="B24" s="93" t="s">
        <v>87</v>
      </c>
      <c r="C24" s="83">
        <f aca="true" t="shared" si="12" ref="C24:S24">SUM(C15,C17:C21,C23)</f>
        <v>6058.900000000001</v>
      </c>
      <c r="D24" s="83">
        <f t="shared" si="12"/>
        <v>6058.900000000001</v>
      </c>
      <c r="E24" s="83">
        <f t="shared" si="12"/>
        <v>5411.300000000001</v>
      </c>
      <c r="F24" s="83">
        <f t="shared" si="12"/>
        <v>5411.300000000001</v>
      </c>
      <c r="G24" s="83">
        <f t="shared" si="12"/>
        <v>647.6</v>
      </c>
      <c r="H24" s="83">
        <f t="shared" si="12"/>
        <v>647.6</v>
      </c>
      <c r="I24" s="83">
        <f t="shared" si="12"/>
        <v>507.3</v>
      </c>
      <c r="J24" s="83">
        <f t="shared" si="12"/>
        <v>507.3</v>
      </c>
      <c r="K24" s="83">
        <f t="shared" si="12"/>
        <v>225</v>
      </c>
      <c r="L24" s="83">
        <f t="shared" si="12"/>
        <v>225</v>
      </c>
      <c r="M24" s="83">
        <f t="shared" si="12"/>
        <v>6.8</v>
      </c>
      <c r="N24" s="83">
        <f t="shared" si="12"/>
        <v>6.8</v>
      </c>
      <c r="O24" s="83">
        <f t="shared" si="12"/>
        <v>706.7</v>
      </c>
      <c r="P24" s="83">
        <f t="shared" si="12"/>
        <v>85.6</v>
      </c>
      <c r="Q24" s="83">
        <f t="shared" si="12"/>
        <v>608.6</v>
      </c>
      <c r="R24" s="83">
        <f t="shared" si="12"/>
        <v>12.5</v>
      </c>
      <c r="S24" s="83">
        <f t="shared" si="12"/>
        <v>36</v>
      </c>
      <c r="U24" s="86" t="s">
        <v>87</v>
      </c>
      <c r="V24" s="85">
        <f t="shared" si="3"/>
        <v>0</v>
      </c>
      <c r="W24" s="85">
        <f t="shared" si="4"/>
        <v>0</v>
      </c>
      <c r="X24" s="85">
        <f t="shared" si="5"/>
        <v>0</v>
      </c>
      <c r="Y24" s="85">
        <f t="shared" si="6"/>
        <v>0</v>
      </c>
      <c r="Z24" s="85">
        <f t="shared" si="7"/>
        <v>0</v>
      </c>
      <c r="AA24" s="85">
        <f t="shared" si="8"/>
        <v>0</v>
      </c>
      <c r="AB24" s="85">
        <f t="shared" si="9"/>
        <v>0</v>
      </c>
      <c r="AC24" s="85">
        <f t="shared" si="10"/>
        <v>0</v>
      </c>
      <c r="AD24" s="85">
        <f t="shared" si="11"/>
        <v>0</v>
      </c>
    </row>
    <row r="25" spans="6:7" ht="12.75">
      <c r="F25" s="87"/>
      <c r="G25" s="87"/>
    </row>
    <row r="26" spans="1:35" s="116" customFormat="1" ht="15.75" customHeight="1">
      <c r="A26" s="161"/>
      <c r="B26" s="161"/>
      <c r="C26" s="162"/>
      <c r="D26" s="162"/>
      <c r="E26" s="162"/>
      <c r="F26" s="162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U26" s="192" t="s">
        <v>43</v>
      </c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</row>
    <row r="27" spans="1:35" s="116" customFormat="1" ht="12.75">
      <c r="A27" s="162"/>
      <c r="B27" s="162"/>
      <c r="C27" s="162"/>
      <c r="D27" s="162"/>
      <c r="E27" s="162"/>
      <c r="F27" s="162"/>
      <c r="G27" s="162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U27" s="165" t="s">
        <v>117</v>
      </c>
      <c r="V27" s="81" t="s">
        <v>124</v>
      </c>
      <c r="W27" s="81" t="s">
        <v>125</v>
      </c>
      <c r="X27" s="81" t="s">
        <v>126</v>
      </c>
      <c r="Y27" s="81" t="s">
        <v>127</v>
      </c>
      <c r="Z27" s="81" t="s">
        <v>128</v>
      </c>
      <c r="AA27" s="81" t="s">
        <v>129</v>
      </c>
      <c r="AB27" s="81" t="s">
        <v>130</v>
      </c>
      <c r="AC27" s="81" t="s">
        <v>190</v>
      </c>
      <c r="AD27" s="81" t="s">
        <v>191</v>
      </c>
      <c r="AE27" s="81" t="s">
        <v>192</v>
      </c>
      <c r="AF27" s="81" t="s">
        <v>193</v>
      </c>
      <c r="AG27" s="81" t="s">
        <v>194</v>
      </c>
      <c r="AH27" s="81" t="s">
        <v>200</v>
      </c>
      <c r="AI27" s="81" t="s">
        <v>201</v>
      </c>
    </row>
    <row r="28" spans="1:35" s="116" customFormat="1" ht="12.75">
      <c r="A28" s="159"/>
      <c r="B28" s="159"/>
      <c r="C28" s="163"/>
      <c r="U28" s="81" t="s">
        <v>118</v>
      </c>
      <c r="V28" s="85">
        <f aca="true" t="shared" si="13" ref="V28:AE28">IF(E15&gt;=E16,0,E15-E16)</f>
        <v>0</v>
      </c>
      <c r="W28" s="85">
        <f t="shared" si="13"/>
        <v>0</v>
      </c>
      <c r="X28" s="85">
        <f t="shared" si="13"/>
        <v>0</v>
      </c>
      <c r="Y28" s="85">
        <f t="shared" si="13"/>
        <v>0</v>
      </c>
      <c r="Z28" s="85">
        <f t="shared" si="13"/>
        <v>0</v>
      </c>
      <c r="AA28" s="85">
        <f t="shared" si="13"/>
        <v>0</v>
      </c>
      <c r="AB28" s="85">
        <f t="shared" si="13"/>
        <v>0</v>
      </c>
      <c r="AC28" s="85">
        <f t="shared" si="13"/>
        <v>0</v>
      </c>
      <c r="AD28" s="85">
        <f t="shared" si="13"/>
        <v>0</v>
      </c>
      <c r="AE28" s="85">
        <f t="shared" si="13"/>
        <v>0</v>
      </c>
      <c r="AF28" s="85">
        <f>IF(P15&gt;=P16,0,P15-P16)</f>
        <v>0</v>
      </c>
      <c r="AG28" s="85">
        <f>IF(Q15&gt;=Q16,0,Q15-Q16)</f>
        <v>0</v>
      </c>
      <c r="AH28" s="85">
        <f>IF(R15&gt;=R16,0,R15-R16)</f>
        <v>0</v>
      </c>
      <c r="AI28" s="85">
        <f>IF(S15&gt;=S16,0,S15-S16)</f>
        <v>0</v>
      </c>
    </row>
    <row r="29" spans="1:35" s="116" customFormat="1" ht="12.75">
      <c r="A29" s="162"/>
      <c r="B29" s="160"/>
      <c r="C29" s="162"/>
      <c r="U29" s="81" t="s">
        <v>189</v>
      </c>
      <c r="V29" s="85">
        <f aca="true" t="shared" si="14" ref="V29:AE29">IF(E21&gt;=E22,0,E21-E22)</f>
        <v>0</v>
      </c>
      <c r="W29" s="85">
        <f t="shared" si="14"/>
        <v>0</v>
      </c>
      <c r="X29" s="85">
        <f t="shared" si="14"/>
        <v>0</v>
      </c>
      <c r="Y29" s="85">
        <f t="shared" si="14"/>
        <v>0</v>
      </c>
      <c r="Z29" s="85">
        <f t="shared" si="14"/>
        <v>0</v>
      </c>
      <c r="AA29" s="85">
        <f t="shared" si="14"/>
        <v>0</v>
      </c>
      <c r="AB29" s="85">
        <f t="shared" si="14"/>
        <v>0</v>
      </c>
      <c r="AC29" s="85">
        <f t="shared" si="14"/>
        <v>0</v>
      </c>
      <c r="AD29" s="85">
        <f t="shared" si="14"/>
        <v>0</v>
      </c>
      <c r="AE29" s="85">
        <f t="shared" si="14"/>
        <v>0</v>
      </c>
      <c r="AF29" s="85">
        <f>IF(P21&gt;=P22,0,P21-P22)</f>
        <v>0</v>
      </c>
      <c r="AG29" s="85">
        <f>IF(Q21&gt;=Q22,0,Q21-Q22)</f>
        <v>0</v>
      </c>
      <c r="AH29" s="85">
        <f>IF(R21&gt;=R22,0,R21-R22)</f>
        <v>0</v>
      </c>
      <c r="AI29" s="85">
        <f>IF(S21&gt;=S22,0,S21-S22)</f>
        <v>0</v>
      </c>
    </row>
    <row r="30" spans="1:4" s="116" customFormat="1" ht="19.5" customHeight="1">
      <c r="A30" s="162"/>
      <c r="B30" s="162"/>
      <c r="C30" s="163"/>
      <c r="D30" s="163"/>
    </row>
    <row r="31" spans="1:4" s="116" customFormat="1" ht="26.25" customHeight="1">
      <c r="A31" s="162"/>
      <c r="B31" s="162"/>
      <c r="C31" s="164"/>
      <c r="D31" s="164"/>
    </row>
    <row r="32" spans="1:29" s="116" customFormat="1" ht="27.7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U32" s="118"/>
      <c r="V32" s="118"/>
      <c r="W32" s="118"/>
      <c r="X32" s="118"/>
      <c r="Y32" s="118"/>
      <c r="Z32" s="118"/>
      <c r="AA32" s="118"/>
      <c r="AB32" s="118"/>
      <c r="AC32" s="118"/>
    </row>
    <row r="33" ht="12.75" customHeight="1"/>
  </sheetData>
  <sheetProtection sheet="1" objects="1" scenarios="1"/>
  <mergeCells count="28">
    <mergeCell ref="C7:O7"/>
    <mergeCell ref="C8:O8"/>
    <mergeCell ref="G4:J4"/>
    <mergeCell ref="I11:J12"/>
    <mergeCell ref="C2:O2"/>
    <mergeCell ref="S12:S13"/>
    <mergeCell ref="O10:R11"/>
    <mergeCell ref="S10:S11"/>
    <mergeCell ref="C5:O5"/>
    <mergeCell ref="C6:O6"/>
    <mergeCell ref="A10:A12"/>
    <mergeCell ref="B10:B12"/>
    <mergeCell ref="C11:D11"/>
    <mergeCell ref="C12:C13"/>
    <mergeCell ref="D12:D13"/>
    <mergeCell ref="M11:N12"/>
    <mergeCell ref="C10:J10"/>
    <mergeCell ref="K10:N10"/>
    <mergeCell ref="U26:AI26"/>
    <mergeCell ref="E12:F12"/>
    <mergeCell ref="G12:H12"/>
    <mergeCell ref="K11:L12"/>
    <mergeCell ref="E11:H11"/>
    <mergeCell ref="U13:AD13"/>
    <mergeCell ref="O12:O13"/>
    <mergeCell ref="P12:P13"/>
    <mergeCell ref="Q12:Q13"/>
    <mergeCell ref="R12:R13"/>
  </mergeCells>
  <dataValidations count="4">
    <dataValidation allowBlank="1" prompt="Выберите или введите наименование лесничества" sqref="C7 P7:S7"/>
    <dataValidation allowBlank="1" prompt="Выберите наименование организации" errorTitle="ОШИБКА!" error="Воспользуйтесь выпадающим списком" sqref="C5 P5:S5"/>
    <dataValidation errorStyle="information" allowBlank="1" showInputMessage="1" showErrorMessage="1" errorTitle="ОШИБКА!" error="Воспользуйтесь выпадающим списком" sqref="I3"/>
    <dataValidation allowBlank="1" showInputMessage="1" showErrorMessage="1" errorTitle="ОШИБКА!" error="Воспользуйтесь выпадающим списком" sqref="H3 O3"/>
  </dataValidations>
  <printOptions horizontalCentered="1"/>
  <pageMargins left="0.15748031496062992" right="0.15748031496062992" top="0.3937007874015748" bottom="0.35433070866141736" header="0.2362204724409449" footer="0.1574803149606299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F31"/>
  <sheetViews>
    <sheetView showZeros="0" tabSelected="1" zoomScalePageLayoutView="0" workbookViewId="0" topLeftCell="A4">
      <selection activeCell="Q18" sqref="Q18"/>
    </sheetView>
  </sheetViews>
  <sheetFormatPr defaultColWidth="9.140625" defaultRowHeight="15"/>
  <cols>
    <col min="1" max="1" width="32.421875" style="0" customWidth="1"/>
    <col min="2" max="2" width="9.00390625" style="0" customWidth="1"/>
    <col min="3" max="3" width="12.00390625" style="0" customWidth="1"/>
    <col min="4" max="4" width="11.421875" style="0" customWidth="1"/>
    <col min="5" max="9" width="13.00390625" style="0" customWidth="1"/>
    <col min="10" max="12" width="12.00390625" style="0" customWidth="1"/>
  </cols>
  <sheetData>
    <row r="1" spans="1:32" s="68" customFormat="1" ht="12.75">
      <c r="A1" s="66" t="s">
        <v>202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6"/>
      <c r="F1" s="67"/>
      <c r="G1" s="67"/>
      <c r="AE1" s="69" t="e">
        <f>ROW(#REF!)</f>
        <v>#REF!</v>
      </c>
      <c r="AF1" s="70" t="e">
        <f>COLUMN(#REF!)</f>
        <v>#REF!</v>
      </c>
    </row>
    <row r="2" spans="1:12" ht="37.5" customHeight="1">
      <c r="A2" s="224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s="123" customFormat="1" ht="15">
      <c r="A3" s="124"/>
      <c r="B3" s="124"/>
      <c r="C3" s="124"/>
      <c r="D3" s="124"/>
      <c r="E3" s="125" t="str">
        <f>'10-ОИП_Раздел 1'!C8</f>
        <v>за 1 квартал -</v>
      </c>
      <c r="F3" s="126" t="str">
        <f>'10-ОИП_Раздел 1'!D8</f>
        <v>2 квартал</v>
      </c>
      <c r="G3" s="127">
        <f>'10-ОИП_Раздел 1'!E8</f>
        <v>2022</v>
      </c>
      <c r="H3" s="128" t="s">
        <v>32</v>
      </c>
      <c r="I3" s="128"/>
      <c r="J3" s="129"/>
      <c r="K3" s="130"/>
      <c r="L3" s="131"/>
    </row>
    <row r="4" spans="1:12" s="123" customFormat="1" ht="15">
      <c r="A4" s="124"/>
      <c r="B4" s="124"/>
      <c r="C4" s="124"/>
      <c r="D4" s="124"/>
      <c r="E4" s="219" t="s">
        <v>132</v>
      </c>
      <c r="F4" s="219"/>
      <c r="G4" s="219"/>
      <c r="H4" s="220"/>
      <c r="I4" s="132"/>
      <c r="J4" s="225"/>
      <c r="K4" s="225"/>
      <c r="L4" s="131"/>
    </row>
    <row r="5" spans="1:12" ht="15.75">
      <c r="A5" s="230" t="str">
        <f>'10-ОИП_Раздел 1'!A10</f>
        <v>Липецкая обл. Управление ЛХ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5" customHeight="1">
      <c r="A6" s="226" t="s">
        <v>119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ht="15.75">
      <c r="A7" s="230">
        <f>'10-ОИП_Раздел 1'!A12</f>
        <v>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ht="15">
      <c r="A8" s="227" t="s">
        <v>154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2" ht="15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37.5" customHeight="1">
      <c r="A10" s="228" t="s">
        <v>33</v>
      </c>
      <c r="B10" s="229" t="s">
        <v>26</v>
      </c>
      <c r="C10" s="221" t="s">
        <v>169</v>
      </c>
      <c r="D10" s="231" t="s">
        <v>155</v>
      </c>
      <c r="E10" s="232"/>
      <c r="F10" s="232"/>
      <c r="G10" s="232"/>
      <c r="H10" s="233"/>
      <c r="I10" s="234" t="s">
        <v>156</v>
      </c>
      <c r="J10" s="235"/>
      <c r="K10" s="235"/>
      <c r="L10" s="236"/>
    </row>
    <row r="11" spans="1:12" ht="25.5">
      <c r="A11" s="228"/>
      <c r="B11" s="229"/>
      <c r="C11" s="222"/>
      <c r="D11" s="102" t="s">
        <v>116</v>
      </c>
      <c r="E11" s="102" t="s">
        <v>157</v>
      </c>
      <c r="F11" s="102" t="s">
        <v>158</v>
      </c>
      <c r="G11" s="102" t="s">
        <v>159</v>
      </c>
      <c r="H11" s="102" t="s">
        <v>160</v>
      </c>
      <c r="I11" s="102" t="s">
        <v>116</v>
      </c>
      <c r="J11" s="81" t="s">
        <v>161</v>
      </c>
      <c r="K11" s="81" t="s">
        <v>162</v>
      </c>
      <c r="L11" s="81" t="s">
        <v>163</v>
      </c>
    </row>
    <row r="12" spans="1:12" ht="15">
      <c r="A12" s="103" t="s">
        <v>27</v>
      </c>
      <c r="B12" s="103" t="s">
        <v>28</v>
      </c>
      <c r="C12" s="103">
        <v>1</v>
      </c>
      <c r="D12" s="103">
        <v>2</v>
      </c>
      <c r="E12" s="103">
        <v>3</v>
      </c>
      <c r="F12" s="103">
        <v>4</v>
      </c>
      <c r="G12" s="103">
        <v>5</v>
      </c>
      <c r="H12" s="103">
        <v>6</v>
      </c>
      <c r="I12" s="103">
        <v>7</v>
      </c>
      <c r="J12" s="103">
        <v>8</v>
      </c>
      <c r="K12" s="103">
        <v>9</v>
      </c>
      <c r="L12" s="103">
        <v>10</v>
      </c>
    </row>
    <row r="13" spans="1:12" ht="25.5">
      <c r="A13" s="104" t="s">
        <v>164</v>
      </c>
      <c r="B13" s="105">
        <v>10</v>
      </c>
      <c r="C13" s="141">
        <f aca="true" t="shared" si="0" ref="C13:C19">SUM(D13,I13)</f>
        <v>6398</v>
      </c>
      <c r="D13" s="172">
        <f>SUM(E13,F13,G13,H13)</f>
        <v>6398</v>
      </c>
      <c r="E13" s="173">
        <v>6398</v>
      </c>
      <c r="F13" s="173"/>
      <c r="G13" s="173"/>
      <c r="H13" s="173"/>
      <c r="I13" s="172">
        <f>SUM(J13,K13,L13)</f>
        <v>0</v>
      </c>
      <c r="J13" s="174"/>
      <c r="K13" s="174"/>
      <c r="L13" s="174"/>
    </row>
    <row r="14" spans="1:12" ht="25.5">
      <c r="A14" s="104" t="s">
        <v>170</v>
      </c>
      <c r="B14" s="105" t="s">
        <v>45</v>
      </c>
      <c r="C14" s="141">
        <f t="shared" si="0"/>
        <v>24.3</v>
      </c>
      <c r="D14" s="172">
        <f aca="true" t="shared" si="1" ref="D14:D19">SUM(E14,F14,G14,H14)</f>
        <v>24.3</v>
      </c>
      <c r="E14" s="173">
        <v>24.3</v>
      </c>
      <c r="F14" s="173"/>
      <c r="G14" s="173"/>
      <c r="H14" s="173"/>
      <c r="I14" s="172">
        <f aca="true" t="shared" si="2" ref="I14:I19">SUM(J14,K14,L14)</f>
        <v>0</v>
      </c>
      <c r="J14" s="174"/>
      <c r="K14" s="174"/>
      <c r="L14" s="174"/>
    </row>
    <row r="15" spans="1:12" ht="38.25">
      <c r="A15" s="106" t="s">
        <v>165</v>
      </c>
      <c r="B15" s="105" t="s">
        <v>47</v>
      </c>
      <c r="C15" s="141">
        <f t="shared" si="0"/>
        <v>0</v>
      </c>
      <c r="D15" s="172">
        <f t="shared" si="1"/>
        <v>0</v>
      </c>
      <c r="E15" s="173"/>
      <c r="F15" s="173"/>
      <c r="G15" s="173"/>
      <c r="H15" s="173"/>
      <c r="I15" s="172">
        <f t="shared" si="2"/>
        <v>0</v>
      </c>
      <c r="J15" s="174"/>
      <c r="K15" s="174"/>
      <c r="L15" s="174"/>
    </row>
    <row r="16" spans="1:12" ht="15">
      <c r="A16" s="107" t="s">
        <v>166</v>
      </c>
      <c r="B16" s="105" t="s">
        <v>49</v>
      </c>
      <c r="C16" s="141">
        <f t="shared" si="0"/>
        <v>24.3</v>
      </c>
      <c r="D16" s="172">
        <f t="shared" si="1"/>
        <v>24.3</v>
      </c>
      <c r="E16" s="173">
        <v>24.3</v>
      </c>
      <c r="F16" s="173"/>
      <c r="G16" s="173"/>
      <c r="H16" s="173"/>
      <c r="I16" s="172">
        <f t="shared" si="2"/>
        <v>0</v>
      </c>
      <c r="J16" s="174"/>
      <c r="K16" s="174"/>
      <c r="L16" s="174"/>
    </row>
    <row r="17" spans="1:12" ht="15">
      <c r="A17" s="107" t="s">
        <v>167</v>
      </c>
      <c r="B17" s="105" t="s">
        <v>51</v>
      </c>
      <c r="C17" s="141">
        <f t="shared" si="0"/>
        <v>0</v>
      </c>
      <c r="D17" s="172">
        <f t="shared" si="1"/>
        <v>0</v>
      </c>
      <c r="E17" s="173"/>
      <c r="F17" s="173"/>
      <c r="G17" s="173"/>
      <c r="H17" s="173"/>
      <c r="I17" s="172">
        <f t="shared" si="2"/>
        <v>0</v>
      </c>
      <c r="J17" s="174"/>
      <c r="K17" s="174"/>
      <c r="L17" s="174"/>
    </row>
    <row r="18" spans="1:12" ht="38.25">
      <c r="A18" s="104" t="s">
        <v>171</v>
      </c>
      <c r="B18" s="105" t="s">
        <v>63</v>
      </c>
      <c r="C18" s="141">
        <f t="shared" si="0"/>
        <v>0</v>
      </c>
      <c r="D18" s="172">
        <f t="shared" si="1"/>
        <v>0</v>
      </c>
      <c r="E18" s="173"/>
      <c r="F18" s="173"/>
      <c r="G18" s="173"/>
      <c r="H18" s="173"/>
      <c r="I18" s="172">
        <f t="shared" si="2"/>
        <v>0</v>
      </c>
      <c r="J18" s="174"/>
      <c r="K18" s="174"/>
      <c r="L18" s="174"/>
    </row>
    <row r="19" spans="1:12" ht="38.25">
      <c r="A19" s="104" t="s">
        <v>168</v>
      </c>
      <c r="B19" s="105" t="s">
        <v>67</v>
      </c>
      <c r="C19" s="141">
        <f t="shared" si="0"/>
        <v>0</v>
      </c>
      <c r="D19" s="172">
        <f t="shared" si="1"/>
        <v>0</v>
      </c>
      <c r="E19" s="173"/>
      <c r="F19" s="173"/>
      <c r="G19" s="173"/>
      <c r="H19" s="173"/>
      <c r="I19" s="172">
        <f t="shared" si="2"/>
        <v>0</v>
      </c>
      <c r="J19" s="174"/>
      <c r="K19" s="174"/>
      <c r="L19" s="174"/>
    </row>
    <row r="20" spans="1:12" ht="1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3" t="s">
        <v>172</v>
      </c>
      <c r="B21" s="144"/>
      <c r="C21" s="142"/>
      <c r="D21" s="145"/>
      <c r="E21" s="238" t="s">
        <v>210</v>
      </c>
      <c r="F21" s="238"/>
      <c r="G21" s="238"/>
      <c r="H21" s="144"/>
      <c r="I21" s="134"/>
      <c r="J21" s="142"/>
      <c r="K21" s="142"/>
      <c r="L21" s="142"/>
    </row>
    <row r="22" spans="1:12" ht="15">
      <c r="A22" s="143"/>
      <c r="B22" s="144"/>
      <c r="C22" s="142"/>
      <c r="D22" s="142"/>
      <c r="E22" s="223" t="s">
        <v>173</v>
      </c>
      <c r="F22" s="223"/>
      <c r="G22" s="223"/>
      <c r="H22" s="144"/>
      <c r="I22" s="135" t="s">
        <v>29</v>
      </c>
      <c r="J22" s="142"/>
      <c r="K22" s="142"/>
      <c r="L22" s="142"/>
    </row>
    <row r="23" spans="1:12" ht="26.25">
      <c r="A23" s="146" t="s">
        <v>174</v>
      </c>
      <c r="B23" s="240" t="s">
        <v>212</v>
      </c>
      <c r="C23" s="240"/>
      <c r="D23" s="142"/>
      <c r="E23" s="240" t="s">
        <v>211</v>
      </c>
      <c r="F23" s="240"/>
      <c r="G23" s="240"/>
      <c r="H23" s="144"/>
      <c r="I23" s="136"/>
      <c r="J23" s="142"/>
      <c r="K23" s="142"/>
      <c r="L23" s="142"/>
    </row>
    <row r="24" spans="1:12" ht="15">
      <c r="A24" s="144"/>
      <c r="B24" s="223" t="s">
        <v>30</v>
      </c>
      <c r="C24" s="223"/>
      <c r="D24" s="142"/>
      <c r="E24" s="223" t="s">
        <v>173</v>
      </c>
      <c r="F24" s="223"/>
      <c r="G24" s="223"/>
      <c r="H24" s="144"/>
      <c r="I24" s="147" t="s">
        <v>29</v>
      </c>
      <c r="J24" s="142"/>
      <c r="K24" s="142"/>
      <c r="L24" s="142"/>
    </row>
    <row r="25" spans="1:12" ht="15">
      <c r="A25" s="144"/>
      <c r="B25" s="237" t="s">
        <v>213</v>
      </c>
      <c r="C25" s="237"/>
      <c r="D25" s="237"/>
      <c r="E25" s="148"/>
      <c r="F25" s="142"/>
      <c r="G25" s="142"/>
      <c r="H25" s="238" t="s">
        <v>214</v>
      </c>
      <c r="I25" s="238"/>
      <c r="J25" s="142"/>
      <c r="K25" s="142"/>
      <c r="L25" s="142"/>
    </row>
    <row r="26" spans="1:12" ht="15">
      <c r="A26" s="137"/>
      <c r="B26" s="239" t="s">
        <v>175</v>
      </c>
      <c r="C26" s="239"/>
      <c r="D26" s="239"/>
      <c r="E26" s="149"/>
      <c r="F26" s="150"/>
      <c r="G26" s="142"/>
      <c r="H26" s="239" t="s">
        <v>31</v>
      </c>
      <c r="I26" s="239"/>
      <c r="J26" s="142"/>
      <c r="K26" s="142"/>
      <c r="L26" s="142"/>
    </row>
    <row r="27" spans="1:12" ht="1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1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ht="1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</sheetData>
  <sheetProtection sheet="1" objects="1" scenarios="1"/>
  <mergeCells count="22">
    <mergeCell ref="B26:D26"/>
    <mergeCell ref="H26:I26"/>
    <mergeCell ref="E22:G22"/>
    <mergeCell ref="E21:G21"/>
    <mergeCell ref="B23:C23"/>
    <mergeCell ref="E23:G23"/>
    <mergeCell ref="A5:L5"/>
    <mergeCell ref="A7:L7"/>
    <mergeCell ref="D10:H10"/>
    <mergeCell ref="I10:L10"/>
    <mergeCell ref="B25:D25"/>
    <mergeCell ref="H25:I25"/>
    <mergeCell ref="E4:H4"/>
    <mergeCell ref="C10:C11"/>
    <mergeCell ref="B24:C24"/>
    <mergeCell ref="E24:G24"/>
    <mergeCell ref="A2:L2"/>
    <mergeCell ref="J4:K4"/>
    <mergeCell ref="A6:L6"/>
    <mergeCell ref="A8:L8"/>
    <mergeCell ref="A10:A11"/>
    <mergeCell ref="B10:B11"/>
  </mergeCells>
  <dataValidations count="5">
    <dataValidation allowBlank="1" prompt="Выберите или введите наименование лесничества" sqref="A7"/>
    <dataValidation allowBlank="1" prompt="Выберите наименование организации" errorTitle="ОШИБКА!" error="Воспользуйтесь выпадающим списком" sqref="A5"/>
    <dataValidation errorStyle="information" allowBlank="1" showInputMessage="1" showErrorMessage="1" prompt="Выберите год" errorTitle="ОШИБКА!" error="Воспользуйтесь выпадающим списком" sqref="J3:J4"/>
    <dataValidation allowBlank="1" showInputMessage="1" showErrorMessage="1" errorTitle="ОШИБКА!" error="Воспользуйтесь выпадающим списком" sqref="F3"/>
    <dataValidation errorStyle="information" allowBlank="1" showInputMessage="1" showErrorMessage="1" errorTitle="ОШИБКА!" error="Воспользуйтесь выпадающим списком" sqref="G3"/>
  </dataValidations>
  <printOptions/>
  <pageMargins left="0.7" right="0.7" top="0.75" bottom="0.75" header="0.3" footer="0.3"/>
  <pageSetup fitToHeight="1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70" t="s">
        <v>209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53" customWidth="1"/>
    <col min="2" max="2" width="13.28125" style="53" customWidth="1"/>
    <col min="3" max="18" width="8.57421875" style="53" customWidth="1"/>
    <col min="19" max="16384" width="9.140625" style="53" customWidth="1"/>
  </cols>
  <sheetData>
    <row r="1" spans="1:18" ht="27" customHeight="1">
      <c r="A1" s="241" t="s">
        <v>12</v>
      </c>
      <c r="B1" s="52" t="s">
        <v>13</v>
      </c>
      <c r="C1" s="241" t="s">
        <v>14</v>
      </c>
      <c r="D1" s="241"/>
      <c r="E1" s="241" t="s">
        <v>15</v>
      </c>
      <c r="F1" s="241"/>
      <c r="G1" s="241" t="s">
        <v>16</v>
      </c>
      <c r="H1" s="241"/>
      <c r="I1" s="241" t="s">
        <v>17</v>
      </c>
      <c r="J1" s="241"/>
      <c r="K1" s="241" t="s">
        <v>18</v>
      </c>
      <c r="L1" s="241"/>
      <c r="M1" s="241" t="s">
        <v>19</v>
      </c>
      <c r="N1" s="241"/>
      <c r="O1" s="241" t="s">
        <v>20</v>
      </c>
      <c r="P1" s="241"/>
      <c r="Q1" s="241" t="s">
        <v>21</v>
      </c>
      <c r="R1" s="241"/>
    </row>
    <row r="2" spans="1:18" ht="12.75">
      <c r="A2" s="241"/>
      <c r="B2" s="52" t="s">
        <v>22</v>
      </c>
      <c r="C2" s="52" t="s">
        <v>23</v>
      </c>
      <c r="D2" s="52" t="s">
        <v>24</v>
      </c>
      <c r="E2" s="52" t="s">
        <v>23</v>
      </c>
      <c r="F2" s="52" t="s">
        <v>24</v>
      </c>
      <c r="G2" s="52" t="s">
        <v>23</v>
      </c>
      <c r="H2" s="52" t="s">
        <v>24</v>
      </c>
      <c r="I2" s="52" t="s">
        <v>23</v>
      </c>
      <c r="J2" s="52" t="s">
        <v>24</v>
      </c>
      <c r="K2" s="52" t="s">
        <v>23</v>
      </c>
      <c r="L2" s="52" t="s">
        <v>24</v>
      </c>
      <c r="M2" s="52" t="s">
        <v>23</v>
      </c>
      <c r="N2" s="52" t="s">
        <v>24</v>
      </c>
      <c r="O2" s="52" t="s">
        <v>23</v>
      </c>
      <c r="P2" s="52" t="s">
        <v>24</v>
      </c>
      <c r="Q2" s="52" t="s">
        <v>23</v>
      </c>
      <c r="R2" s="52" t="s">
        <v>24</v>
      </c>
    </row>
    <row r="3" spans="1:14" ht="12.75">
      <c r="A3" s="54" t="s">
        <v>122</v>
      </c>
      <c r="B3" s="55">
        <v>1</v>
      </c>
      <c r="E3" s="53">
        <v>10</v>
      </c>
      <c r="F3" s="53">
        <v>1</v>
      </c>
      <c r="I3" s="53">
        <v>1</v>
      </c>
      <c r="J3" s="53">
        <v>3</v>
      </c>
      <c r="K3" s="53">
        <v>12</v>
      </c>
      <c r="L3" s="53">
        <v>1</v>
      </c>
      <c r="M3" s="53">
        <v>1</v>
      </c>
      <c r="N3" s="5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5" sqref="M5"/>
    </sheetView>
  </sheetViews>
  <sheetFormatPr defaultColWidth="9.140625" defaultRowHeight="15"/>
  <cols>
    <col min="1" max="1" width="9.421875" style="40" customWidth="1"/>
    <col min="2" max="2" width="26.00390625" style="40" customWidth="1"/>
    <col min="3" max="3" width="14.57421875" style="40" customWidth="1"/>
    <col min="4" max="4" width="9.7109375" style="41" customWidth="1"/>
    <col min="5" max="10" width="3.7109375" style="42" customWidth="1"/>
    <col min="11" max="11" width="4.00390625" style="42" customWidth="1"/>
    <col min="12" max="81" width="3.7109375" style="42" customWidth="1"/>
    <col min="82" max="16384" width="9.140625" style="42" customWidth="1"/>
  </cols>
  <sheetData>
    <row r="1" spans="1:81" s="168" customFormat="1" ht="51.75" customHeight="1">
      <c r="A1" s="38" t="s">
        <v>0</v>
      </c>
      <c r="B1" s="38" t="s">
        <v>1</v>
      </c>
      <c r="C1" s="38" t="s">
        <v>2</v>
      </c>
      <c r="D1" s="39" t="s">
        <v>11</v>
      </c>
      <c r="E1" s="242" t="s">
        <v>204</v>
      </c>
      <c r="F1" s="242"/>
      <c r="G1" s="242" t="s">
        <v>205</v>
      </c>
      <c r="H1" s="242"/>
      <c r="I1" s="242" t="s">
        <v>3</v>
      </c>
      <c r="J1" s="242"/>
      <c r="K1" s="151" t="s">
        <v>4</v>
      </c>
      <c r="L1" s="167" t="s">
        <v>5</v>
      </c>
      <c r="M1" s="169" t="s">
        <v>7</v>
      </c>
      <c r="N1" s="169" t="s">
        <v>6</v>
      </c>
      <c r="O1" s="169" t="s">
        <v>7</v>
      </c>
      <c r="P1" s="169" t="s">
        <v>6</v>
      </c>
      <c r="Q1" s="167" t="s">
        <v>5</v>
      </c>
      <c r="R1" s="169" t="s">
        <v>6</v>
      </c>
      <c r="S1" s="169" t="s">
        <v>7</v>
      </c>
      <c r="T1" s="169" t="s">
        <v>8</v>
      </c>
      <c r="U1" s="169" t="s">
        <v>7</v>
      </c>
      <c r="V1" s="167" t="s">
        <v>5</v>
      </c>
      <c r="W1" s="169" t="s">
        <v>6</v>
      </c>
      <c r="X1" s="169" t="s">
        <v>7</v>
      </c>
      <c r="Y1" s="169" t="s">
        <v>8</v>
      </c>
      <c r="Z1" s="169" t="s">
        <v>7</v>
      </c>
      <c r="AA1" s="167" t="s">
        <v>5</v>
      </c>
      <c r="AB1" s="169" t="s">
        <v>6</v>
      </c>
      <c r="AC1" s="169" t="s">
        <v>7</v>
      </c>
      <c r="AD1" s="169" t="s">
        <v>8</v>
      </c>
      <c r="AE1" s="169" t="s">
        <v>7</v>
      </c>
      <c r="AF1" s="167" t="s">
        <v>5</v>
      </c>
      <c r="AG1" s="169" t="s">
        <v>6</v>
      </c>
      <c r="AH1" s="169" t="s">
        <v>7</v>
      </c>
      <c r="AI1" s="169" t="s">
        <v>8</v>
      </c>
      <c r="AJ1" s="169" t="s">
        <v>7</v>
      </c>
      <c r="AK1" s="167" t="s">
        <v>5</v>
      </c>
      <c r="AL1" s="169" t="s">
        <v>6</v>
      </c>
      <c r="AM1" s="169" t="s">
        <v>7</v>
      </c>
      <c r="AN1" s="169" t="s">
        <v>8</v>
      </c>
      <c r="AO1" s="169" t="s">
        <v>7</v>
      </c>
      <c r="AP1" s="167" t="s">
        <v>5</v>
      </c>
      <c r="AQ1" s="169" t="s">
        <v>6</v>
      </c>
      <c r="AR1" s="169" t="s">
        <v>7</v>
      </c>
      <c r="AS1" s="169" t="s">
        <v>8</v>
      </c>
      <c r="AT1" s="169" t="s">
        <v>7</v>
      </c>
      <c r="AU1" s="167" t="s">
        <v>5</v>
      </c>
      <c r="AV1" s="169" t="s">
        <v>6</v>
      </c>
      <c r="AW1" s="169" t="s">
        <v>7</v>
      </c>
      <c r="AX1" s="169" t="s">
        <v>8</v>
      </c>
      <c r="AY1" s="169" t="s">
        <v>7</v>
      </c>
      <c r="AZ1" s="167" t="s">
        <v>5</v>
      </c>
      <c r="BA1" s="169" t="s">
        <v>6</v>
      </c>
      <c r="BB1" s="169" t="s">
        <v>7</v>
      </c>
      <c r="BC1" s="169" t="s">
        <v>8</v>
      </c>
      <c r="BD1" s="169" t="s">
        <v>7</v>
      </c>
      <c r="BE1" s="167" t="s">
        <v>5</v>
      </c>
      <c r="BF1" s="169" t="s">
        <v>6</v>
      </c>
      <c r="BG1" s="169" t="s">
        <v>7</v>
      </c>
      <c r="BH1" s="169" t="s">
        <v>8</v>
      </c>
      <c r="BI1" s="169" t="s">
        <v>7</v>
      </c>
      <c r="BJ1" s="167" t="s">
        <v>5</v>
      </c>
      <c r="BK1" s="169" t="s">
        <v>6</v>
      </c>
      <c r="BL1" s="169" t="s">
        <v>7</v>
      </c>
      <c r="BM1" s="169" t="s">
        <v>8</v>
      </c>
      <c r="BN1" s="169" t="s">
        <v>7</v>
      </c>
      <c r="BO1" s="167" t="s">
        <v>5</v>
      </c>
      <c r="BP1" s="169" t="s">
        <v>6</v>
      </c>
      <c r="BQ1" s="169" t="s">
        <v>7</v>
      </c>
      <c r="BR1" s="169" t="s">
        <v>8</v>
      </c>
      <c r="BS1" s="169" t="s">
        <v>7</v>
      </c>
      <c r="BT1" s="167" t="s">
        <v>5</v>
      </c>
      <c r="BU1" s="169" t="s">
        <v>6</v>
      </c>
      <c r="BV1" s="169" t="s">
        <v>7</v>
      </c>
      <c r="BW1" s="169" t="s">
        <v>8</v>
      </c>
      <c r="BX1" s="169" t="s">
        <v>7</v>
      </c>
      <c r="BY1" s="167" t="s">
        <v>5</v>
      </c>
      <c r="BZ1" s="169" t="s">
        <v>6</v>
      </c>
      <c r="CA1" s="169" t="s">
        <v>7</v>
      </c>
      <c r="CB1" s="169" t="s">
        <v>8</v>
      </c>
      <c r="CC1" s="169" t="s">
        <v>7</v>
      </c>
    </row>
    <row r="2" spans="1:16" ht="12">
      <c r="A2" s="50" t="s">
        <v>120</v>
      </c>
      <c r="B2" s="51" t="s">
        <v>41</v>
      </c>
      <c r="C2" s="50" t="s">
        <v>122</v>
      </c>
      <c r="D2" s="41">
        <v>7</v>
      </c>
      <c r="E2" s="42">
        <v>3</v>
      </c>
      <c r="F2" s="42">
        <v>1</v>
      </c>
      <c r="G2" s="42">
        <v>1</v>
      </c>
      <c r="H2" s="42">
        <v>1</v>
      </c>
      <c r="K2" s="42">
        <v>1</v>
      </c>
      <c r="L2" s="42">
        <v>1</v>
      </c>
      <c r="M2" s="42">
        <v>3</v>
      </c>
      <c r="N2" s="42">
        <v>19</v>
      </c>
      <c r="O2" s="42">
        <v>8</v>
      </c>
      <c r="P2" s="42">
        <v>48</v>
      </c>
    </row>
    <row r="3" spans="1:16" ht="12">
      <c r="A3" s="50" t="s">
        <v>121</v>
      </c>
      <c r="B3" s="51" t="s">
        <v>41</v>
      </c>
      <c r="C3" s="50" t="s">
        <v>123</v>
      </c>
      <c r="D3" s="41">
        <v>7</v>
      </c>
      <c r="E3" s="42">
        <v>3</v>
      </c>
      <c r="F3" s="42">
        <v>1</v>
      </c>
      <c r="G3" s="42">
        <v>1</v>
      </c>
      <c r="H3" s="42">
        <v>1</v>
      </c>
      <c r="J3" s="88"/>
      <c r="K3" s="42">
        <v>1</v>
      </c>
      <c r="L3" s="42">
        <v>1</v>
      </c>
      <c r="M3" s="42">
        <v>3</v>
      </c>
      <c r="N3" s="42">
        <v>15</v>
      </c>
      <c r="O3" s="42">
        <v>19</v>
      </c>
      <c r="P3" s="42">
        <v>23</v>
      </c>
    </row>
    <row r="4" spans="1:16" ht="12">
      <c r="A4" s="50" t="s">
        <v>202</v>
      </c>
      <c r="B4" s="51" t="s">
        <v>41</v>
      </c>
      <c r="C4" s="50" t="s">
        <v>203</v>
      </c>
      <c r="D4" s="41">
        <v>7</v>
      </c>
      <c r="E4" s="42">
        <v>3</v>
      </c>
      <c r="F4" s="42">
        <v>1</v>
      </c>
      <c r="G4" s="42">
        <v>1</v>
      </c>
      <c r="H4" s="42">
        <v>1</v>
      </c>
      <c r="K4" s="42">
        <v>1</v>
      </c>
      <c r="L4" s="42">
        <v>1</v>
      </c>
      <c r="M4" s="42">
        <v>3</v>
      </c>
      <c r="N4" s="42">
        <v>13</v>
      </c>
      <c r="O4" s="42">
        <v>12</v>
      </c>
      <c r="P4" s="42">
        <v>19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A1" sqref="A1"/>
    </sheetView>
  </sheetViews>
  <sheetFormatPr defaultColWidth="9.140625" defaultRowHeight="15"/>
  <cols>
    <col min="1" max="1" width="27.140625" style="46" bestFit="1" customWidth="1"/>
    <col min="2" max="3" width="26.140625" style="46" bestFit="1" customWidth="1"/>
    <col min="4" max="4" width="27.140625" style="44" bestFit="1" customWidth="1"/>
    <col min="5" max="6" width="26.140625" style="44" bestFit="1" customWidth="1"/>
    <col min="7" max="16384" width="9.140625" style="44" customWidth="1"/>
  </cols>
  <sheetData>
    <row r="1" spans="1:3" ht="12.75">
      <c r="A1" s="43">
        <f>COUNTIF(A3:A1000,"*Ошибка*")</f>
        <v>0</v>
      </c>
      <c r="B1" s="43">
        <f>COUNTIF(B3:B1000,"*Ошибка*")</f>
        <v>0</v>
      </c>
      <c r="C1" s="43">
        <f>COUNTIF(C3:C1000,"*Ошибка*")</f>
        <v>0</v>
      </c>
    </row>
    <row r="2" spans="1:6" ht="12.75">
      <c r="A2" s="45"/>
      <c r="B2" s="45"/>
      <c r="C2" s="45"/>
      <c r="D2" s="45"/>
      <c r="E2" s="45"/>
      <c r="F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44" bestFit="1" customWidth="1"/>
    <col min="2" max="2" width="26.140625" style="44" bestFit="1" customWidth="1"/>
    <col min="3" max="16384" width="9.140625" style="44" customWidth="1"/>
  </cols>
  <sheetData>
    <row r="2" spans="1:2" ht="12.75">
      <c r="A2" s="45"/>
      <c r="B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47" bestFit="1" customWidth="1"/>
    <col min="2" max="2" width="9.140625" style="48" customWidth="1"/>
    <col min="3" max="3" width="9.140625" style="49" customWidth="1"/>
    <col min="4" max="8" width="18.28125" style="49" customWidth="1"/>
    <col min="9" max="12" width="20.421875" style="49" customWidth="1"/>
    <col min="13" max="16384" width="9.140625" style="49" customWidth="1"/>
  </cols>
  <sheetData>
    <row r="1" spans="1:2" ht="25.5">
      <c r="A1" s="47" t="s">
        <v>9</v>
      </c>
      <c r="B1" s="48">
        <v>10</v>
      </c>
    </row>
    <row r="2" spans="1:2" ht="25.5">
      <c r="A2" s="47" t="s">
        <v>10</v>
      </c>
      <c r="B2" s="4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Наталья Александровна</dc:creator>
  <cp:keywords/>
  <dc:description/>
  <cp:lastModifiedBy>Князев Алексей Евгеньевич</cp:lastModifiedBy>
  <cp:lastPrinted>2022-07-20T07:28:13Z</cp:lastPrinted>
  <dcterms:created xsi:type="dcterms:W3CDTF">2006-09-28T05:33:49Z</dcterms:created>
  <dcterms:modified xsi:type="dcterms:W3CDTF">2022-07-20T07:29:43Z</dcterms:modified>
  <cp:category/>
  <cp:version/>
  <cp:contentType/>
  <cp:contentStatus/>
</cp:coreProperties>
</file>